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codeName="ThisWorkbook"/>
  <mc:AlternateContent xmlns:mc="http://schemas.openxmlformats.org/markup-compatibility/2006">
    <mc:Choice Requires="x15">
      <x15ac:absPath xmlns:x15ac="http://schemas.microsoft.com/office/spreadsheetml/2010/11/ac" url="/Users/Johan/Library/CloudStorage/Dropbox/SANBI Q9346-2023 Worcester Water/Stage 4 - Documents/"/>
    </mc:Choice>
  </mc:AlternateContent>
  <xr:revisionPtr revIDLastSave="0" documentId="13_ncr:1_{DAAD1278-9069-CA4F-A7CF-6FB43090A680}" xr6:coauthVersionLast="47" xr6:coauthVersionMax="47" xr10:uidLastSave="{00000000-0000-0000-0000-000000000000}"/>
  <bookViews>
    <workbookView xWindow="16260" yWindow="500" windowWidth="22140" windowHeight="19640" tabRatio="813" xr2:uid="{00000000-000D-0000-FFFF-FFFF00000000}"/>
  </bookViews>
  <sheets>
    <sheet name="1" sheetId="254" r:id="rId1"/>
    <sheet name="2" sheetId="339" r:id="rId2"/>
    <sheet name="Calculation of Tender Sum " sheetId="376" r:id="rId3"/>
    <sheet name="M1" sheetId="22" state="hidden" r:id="rId4"/>
  </sheets>
  <externalReferences>
    <externalReference r:id="rId5"/>
  </externalReferences>
  <definedNames>
    <definedName name="_13">#REF!</definedName>
    <definedName name="_14">#REF!</definedName>
    <definedName name="_15">#REF!</definedName>
    <definedName name="_17">#REF!</definedName>
    <definedName name="_18">#REF!</definedName>
    <definedName name="_21">#REF!</definedName>
    <definedName name="_23">#REF!</definedName>
    <definedName name="_33">#REF!</definedName>
    <definedName name="_34">#REF!</definedName>
    <definedName name="_35">#REF!</definedName>
    <definedName name="_39">#REF!</definedName>
    <definedName name="_41">#REF!</definedName>
    <definedName name="_42">#REF!</definedName>
    <definedName name="_44">#REF!</definedName>
    <definedName name="_45">#REF!</definedName>
    <definedName name="_48">#REF!</definedName>
    <definedName name="_51">#REF!</definedName>
    <definedName name="_54">#REF!</definedName>
    <definedName name="_55">#REF!</definedName>
    <definedName name="_56">#REF!</definedName>
    <definedName name="_57">#REF!</definedName>
    <definedName name="_58">#REF!</definedName>
    <definedName name="_59">#REF!</definedName>
    <definedName name="_66">#REF!</definedName>
    <definedName name="_81">#REF!</definedName>
    <definedName name="_Order1" hidden="1">255</definedName>
    <definedName name="_Order2" hidden="1">255</definedName>
    <definedName name="_Parse_Out" hidden="1">#REF!</definedName>
    <definedName name="_SEC1200">#REF!</definedName>
    <definedName name="aaa">#REF!</definedName>
    <definedName name="dfsd">#REF!</definedName>
    <definedName name="Dismatle">#REF!</definedName>
    <definedName name="DrainPipesAbove">#REF!</definedName>
    <definedName name="DrainPipeUnder">#REF!</definedName>
    <definedName name="FirePipes">#REF!</definedName>
    <definedName name="Geyser">#REF!</definedName>
    <definedName name="Geyser2">'[1]2.2'!#REF!</definedName>
    <definedName name="Index">#REF!</definedName>
    <definedName name="l">#REF!</definedName>
    <definedName name="NewSanitaryWare">#REF!</definedName>
    <definedName name="o">#REF!</definedName>
    <definedName name="p">#REF!</definedName>
    <definedName name="po">#REF!</definedName>
    <definedName name="pool">#REF!</definedName>
    <definedName name="_xlnm.Print_Area" localSheetId="0">'1'!$A$1:$I$104</definedName>
    <definedName name="_xlnm.Print_Area" localSheetId="1">'2'!$A$7:$I$370</definedName>
    <definedName name="_xlnm.Print_Area" localSheetId="2">'Calculation of Tender Sum '!$A$1:$E$31</definedName>
    <definedName name="_xlnm.Print_Area" localSheetId="3">'M1'!$A$1:$I$56</definedName>
    <definedName name="_xlnm.Print_Titles" localSheetId="0">'1'!$11:$16</definedName>
    <definedName name="_xlnm.Print_Titles" localSheetId="1">'2'!$1:$6</definedName>
    <definedName name="_xlnm.Print_Titles" localSheetId="2">'Calculation of Tender Sum '!$1:$9</definedName>
    <definedName name="_xlnm.Print_Titles" localSheetId="3">'M1'!$1:$7</definedName>
    <definedName name="q">#REF!</definedName>
    <definedName name="RemoveGeyser">#REF!</definedName>
    <definedName name="ServiceBrassware">#REF!</definedName>
    <definedName name="ServiceClean">#REF!</definedName>
    <definedName name="Summary">#REF!</definedName>
    <definedName name="Sundries">#REF!</definedName>
    <definedName name="t">#REF!</definedName>
    <definedName name="w">#REF!</definedName>
    <definedName name="WaterPipes">#REF!</definedName>
    <definedName name="Z_A7A5636D_9588_405E_A68A_62E196529C44_.wvu.PrintArea" localSheetId="0" hidden="1">'1'!$A$1:$G$80</definedName>
    <definedName name="Z_A7A5636D_9588_405E_A68A_62E196529C44_.wvu.PrintArea" localSheetId="1" hidden="1">'2'!$A$8:$G$370</definedName>
    <definedName name="Z_A7A5636D_9588_405E_A68A_62E196529C44_.wvu.PrintArea" localSheetId="2" hidden="1">'Calculation of Tender Sum '!$A$1:$C$41</definedName>
    <definedName name="Z_A7A5636D_9588_405E_A68A_62E196529C44_.wvu.PrintArea" localSheetId="3" hidden="1">'M1'!$A$1:$I$56</definedName>
    <definedName name="Z_A7A5636D_9588_405E_A68A_62E196529C44_.wvu.PrintTitles" localSheetId="0" hidden="1">'1'!$11:$16</definedName>
    <definedName name="Z_A7A5636D_9588_405E_A68A_62E196529C44_.wvu.PrintTitles" localSheetId="1" hidden="1">'2'!$1:$6</definedName>
    <definedName name="Z_A7A5636D_9588_405E_A68A_62E196529C44_.wvu.PrintTitles" localSheetId="2" hidden="1">'Calculation of Tender Sum '!$6:$10</definedName>
    <definedName name="Z_A7A5636D_9588_405E_A68A_62E196529C44_.wvu.PrintTitles" localSheetId="3" hidden="1">'M1'!$17:$23</definedName>
  </definedNames>
  <calcPr calcId="191029"/>
  <customWorkbookViews>
    <customWorkbookView name="* - Personal View" guid="{270C2100-47B4-11D6-A0FC-00C0DFE7EC0A}" mergeInterval="0" personalView="1" maximized="1" windowWidth="1020" windowHeight="581" tabRatio="760" activeSheetId="3"/>
    <customWorkbookView name="Kobus Coetser - Personal View" guid="{A7A5636D-9588-405E-A68A-62E196529C44}" mergeInterval="0" personalView="1" maximized="1" windowWidth="1276" windowHeight="810" tabRatio="760" activeSheetId="1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9" i="339" l="1"/>
  <c r="G86" i="254"/>
  <c r="G53" i="254"/>
  <c r="G42" i="254"/>
  <c r="G36" i="254"/>
  <c r="G330" i="339"/>
  <c r="G260" i="339"/>
  <c r="G250" i="339"/>
  <c r="G248" i="339"/>
  <c r="G246" i="339"/>
  <c r="G293" i="339"/>
  <c r="G252" i="339" l="1"/>
  <c r="B14" i="339"/>
  <c r="B16" i="339" s="1"/>
  <c r="B20" i="254"/>
  <c r="B103" i="254"/>
  <c r="A4" i="22"/>
  <c r="A6" i="22"/>
  <c r="A18" i="22"/>
  <c r="B55" i="22" s="1"/>
  <c r="C18" i="22"/>
  <c r="B25" i="22"/>
  <c r="B24" i="254" l="1"/>
  <c r="B32" i="254" s="1"/>
  <c r="B28" i="339"/>
  <c r="B36" i="339" s="1"/>
  <c r="B42" i="339" s="1"/>
  <c r="B46" i="339" l="1"/>
  <c r="B71" i="339" s="1"/>
  <c r="B75" i="339" s="1"/>
  <c r="B38" i="254"/>
  <c r="B49" i="254" l="1"/>
  <c r="B62" i="254" s="1"/>
  <c r="B80" i="339"/>
  <c r="B84" i="339" s="1"/>
  <c r="B66" i="254" l="1"/>
  <c r="B88" i="339"/>
  <c r="B70" i="254" l="1"/>
  <c r="B75" i="254" s="1"/>
  <c r="B82" i="254" s="1"/>
  <c r="B120" i="339"/>
  <c r="B124" i="339" l="1"/>
  <c r="B128" i="339" l="1"/>
  <c r="B150" i="339" s="1"/>
  <c r="B197" i="339" s="1"/>
  <c r="B209" i="339" l="1"/>
  <c r="B213" i="339" s="1"/>
  <c r="B223" i="339" s="1"/>
  <c r="B225" i="339" s="1"/>
  <c r="B240" i="339" s="1"/>
  <c r="B258" i="339" s="1"/>
  <c r="B262" i="339" s="1"/>
  <c r="B279" i="339" s="1"/>
  <c r="B283" i="339" s="1"/>
  <c r="B289" i="339" s="1"/>
  <c r="B295" i="339" s="1"/>
  <c r="B301" i="339" s="1"/>
  <c r="B305" i="339" s="1"/>
  <c r="B309" i="339" s="1"/>
  <c r="B313" i="339" s="1"/>
  <c r="B335" i="339" s="1"/>
  <c r="B341" i="339" s="1"/>
</calcChain>
</file>

<file path=xl/sharedStrings.xml><?xml version="1.0" encoding="utf-8"?>
<sst xmlns="http://schemas.openxmlformats.org/spreadsheetml/2006/main" count="538" uniqueCount="235">
  <si>
    <t>Hand excavation necessary for locating and exposing existing services in all material:</t>
  </si>
  <si>
    <t>In roadways</t>
  </si>
  <si>
    <t>In all other areas</t>
  </si>
  <si>
    <t>Registration of water use as per the National Water Act (Act 36 of 1998). Application for water use as per Department of Water Affairs regulations.</t>
  </si>
  <si>
    <t>Sum</t>
  </si>
  <si>
    <t>R</t>
  </si>
  <si>
    <t>CE.04</t>
  </si>
  <si>
    <t>Servicing of valves (bulk water)</t>
  </si>
  <si>
    <t>CE.06</t>
  </si>
  <si>
    <t>Cleaning of manholes, chambers and other structures</t>
  </si>
  <si>
    <t>CE.07</t>
  </si>
  <si>
    <t>Boreholes, piping and pumps</t>
  </si>
  <si>
    <t>Testing of Borehole</t>
  </si>
  <si>
    <t>Installation of temporary pumps</t>
  </si>
  <si>
    <t>Servicing of submersible borehole pumps</t>
  </si>
  <si>
    <t>EN.01</t>
  </si>
  <si>
    <t>Registration of Water Use</t>
  </si>
  <si>
    <t>Special testing</t>
  </si>
  <si>
    <t>Special testing as required by the Engineer</t>
  </si>
  <si>
    <t>EA.02</t>
  </si>
  <si>
    <t>EA.01</t>
  </si>
  <si>
    <t>PSA 8.13</t>
  </si>
  <si>
    <t>Removal of existing equipment</t>
  </si>
  <si>
    <t>Prime Cost Sum:</t>
  </si>
  <si>
    <t>Housing for Engineer's representative</t>
  </si>
  <si>
    <t>month</t>
  </si>
  <si>
    <t>Charge required by Contractor on sub item .01 above</t>
  </si>
  <si>
    <t>equipment, installation and recommission</t>
  </si>
  <si>
    <t>CALCULATION OF TENDER SUM</t>
  </si>
  <si>
    <t>SUBTOTAL</t>
  </si>
  <si>
    <t>VALUE-ADDED TAX (VAT)</t>
  </si>
  <si>
    <t>TENDER SUM CARRIED TO FORM OF TENDER</t>
  </si>
  <si>
    <t>Pump Control Panel</t>
  </si>
  <si>
    <t>Borehole siting and drilling</t>
  </si>
  <si>
    <t>Drilling of Borehole (including site establishment)</t>
  </si>
  <si>
    <t>Borehole casing</t>
  </si>
  <si>
    <t>Mild Steel Casing (165mm)</t>
  </si>
  <si>
    <t>Casing Shoe</t>
  </si>
  <si>
    <t>Appointment of Hydrogeological Consultant</t>
  </si>
  <si>
    <t>Charge required by Contractor on item .03 above</t>
  </si>
  <si>
    <t>Submersible borehole pump</t>
  </si>
  <si>
    <t>Charge required by Contractor on item .05 above</t>
  </si>
  <si>
    <t>22mm Ball-o-stop valves for pressure gauges</t>
  </si>
  <si>
    <t>50mm dia flanged CI diaphragm "SAUNDERS" valve</t>
  </si>
  <si>
    <t>Fixed preliminary and general charges</t>
  </si>
  <si>
    <t>-</t>
  </si>
  <si>
    <t>Carried forward</t>
  </si>
  <si>
    <t>Brought forward</t>
  </si>
  <si>
    <t>1200 A</t>
  </si>
  <si>
    <t>PSA 8.3.1</t>
  </si>
  <si>
    <t>Occupational Health and Safety</t>
  </si>
  <si>
    <t>PAYMENT</t>
  </si>
  <si>
    <t>REFERS</t>
  </si>
  <si>
    <t>.07</t>
  </si>
  <si>
    <t>TENDER SUM</t>
  </si>
  <si>
    <t>WATER DISTRIBUTION NETWORKS</t>
  </si>
  <si>
    <t>ITEM</t>
  </si>
  <si>
    <t>DESCRIPTION</t>
  </si>
  <si>
    <t>UNIT</t>
  </si>
  <si>
    <t>QUAN-</t>
  </si>
  <si>
    <t>RATE</t>
  </si>
  <si>
    <t>AMOUNT</t>
  </si>
  <si>
    <t>TO</t>
  </si>
  <si>
    <t>NO</t>
  </si>
  <si>
    <t>TITY</t>
  </si>
  <si>
    <t>GENERAL</t>
  </si>
  <si>
    <t>DEPARTMENT OF PUBLIC WORKS</t>
  </si>
  <si>
    <t>.01</t>
  </si>
  <si>
    <t>.02</t>
  </si>
  <si>
    <t>.03</t>
  </si>
  <si>
    <t>.04</t>
  </si>
  <si>
    <t xml:space="preserve">.01 </t>
  </si>
  <si>
    <t>Reconditioning of submersible pumping</t>
  </si>
  <si>
    <t>sum</t>
  </si>
  <si>
    <t>PSA 8.4.1</t>
  </si>
  <si>
    <t>Scheduled time-related items:</t>
  </si>
  <si>
    <t>PSA 8.9</t>
  </si>
  <si>
    <t>%</t>
  </si>
  <si>
    <t>SCHEDULE OF QUANTITIES</t>
  </si>
  <si>
    <t>NB</t>
  </si>
  <si>
    <t>TENDERERS MUST COMPLETE THE SCHEDULE OF QUANTITIES IN BLACK INK</t>
  </si>
  <si>
    <t>SANS</t>
  </si>
  <si>
    <t>.05</t>
  </si>
  <si>
    <t>number</t>
  </si>
  <si>
    <t>m</t>
  </si>
  <si>
    <t>.06</t>
  </si>
  <si>
    <t>.08</t>
  </si>
  <si>
    <t>PC</t>
  </si>
  <si>
    <t>Cleaning and sterilization of reservoir:</t>
  </si>
  <si>
    <t>Sterilization of storage tank</t>
  </si>
  <si>
    <t>Compilation of Borehole report</t>
  </si>
  <si>
    <t>Borehole submersible pump</t>
  </si>
  <si>
    <t>TENDER</t>
  </si>
  <si>
    <t>GENERAL - MAINTENANCE WORK</t>
  </si>
  <si>
    <t>Cast in-situ concrete - Class 25</t>
  </si>
  <si>
    <t>Steel reinforcement</t>
  </si>
  <si>
    <t>Mild steel bars</t>
  </si>
  <si>
    <t>High-tensile steel bars</t>
  </si>
  <si>
    <r>
      <t>m</t>
    </r>
    <r>
      <rPr>
        <vertAlign val="superscript"/>
        <sz val="10"/>
        <rFont val="Arial"/>
        <family val="2"/>
        <charset val="204"/>
      </rPr>
      <t>3</t>
    </r>
  </si>
  <si>
    <t>t</t>
  </si>
  <si>
    <t xml:space="preserve">Installation, testing and commissioning of new pump control panel with surge arrestor, isolator switch, on/off switch, indicator lights, 24 hours timer, hold in and hold out relays, pressure switch for tank control, and Motor trio protection to protect the pump from overload/under load, phase failure protection. All mounted in powder coated steel enclosure. </t>
  </si>
  <si>
    <t xml:space="preserve">Excavation: </t>
  </si>
  <si>
    <t>Excavation of all material types within</t>
  </si>
  <si>
    <t>the following depth ranges below</t>
  </si>
  <si>
    <t>the surface level:</t>
  </si>
  <si>
    <t>0 m up to and including 1,5 m</t>
  </si>
  <si>
    <t>m³</t>
  </si>
  <si>
    <t>PSA 8.8.4.2</t>
  </si>
  <si>
    <t>Borehole</t>
  </si>
  <si>
    <t>Irrigation</t>
  </si>
  <si>
    <t>Reservoir</t>
  </si>
  <si>
    <t>CONTINGENCY INFRASTRUCTURE</t>
  </si>
  <si>
    <t>Irrigation System</t>
  </si>
  <si>
    <t>90 mm dia</t>
  </si>
  <si>
    <t>The tenderer shall add 15% of the subtotal for value-added tax</t>
  </si>
  <si>
    <t>Water storage tank:</t>
  </si>
  <si>
    <t>UPVC Class 9 pressure pipes for municipal connection</t>
  </si>
  <si>
    <t>Roof removal</t>
  </si>
  <si>
    <t>Remove rafters</t>
  </si>
  <si>
    <t>Rafters removal</t>
  </si>
  <si>
    <t>Breakdown concrete columns</t>
  </si>
  <si>
    <t>Concrete column removal</t>
  </si>
  <si>
    <t>Waterproof walls</t>
  </si>
  <si>
    <t>HDPe internal lining</t>
  </si>
  <si>
    <t>Screed floor</t>
  </si>
  <si>
    <t>Reservoir repairs (Walls, roof and Lining)</t>
  </si>
  <si>
    <t>SOUTH AFRICAN NATIONAL BIODIVERSITY INSTITUTE</t>
  </si>
  <si>
    <t>General Conditions of Contract for Works of Civil Engineering Construction (GCC 2015: 3rd Edition)</t>
  </si>
  <si>
    <t>SCHEDULE NO 2:  BOREHOLE, IRRIGATION AND RESERVOIR</t>
  </si>
  <si>
    <t>QUANTITY</t>
  </si>
  <si>
    <t>SCHEDULE NO 1: GENERAL</t>
  </si>
  <si>
    <r>
      <t>m</t>
    </r>
    <r>
      <rPr>
        <vertAlign val="superscript"/>
        <sz val="10"/>
        <rFont val="Arial"/>
        <family val="2"/>
      </rPr>
      <t>2</t>
    </r>
  </si>
  <si>
    <t>Test Pumping of Boreholes Complete inclusive of Establishment, Plant setup, and de-establishment. Installation of test pump up</t>
  </si>
  <si>
    <t>Ground water sampling and analysis for risk assessment i.t.o. SANS 241-2: 2015</t>
  </si>
  <si>
    <t>Recovery of lost equipment</t>
  </si>
  <si>
    <t>Reinstallation of pumping equipment including 6mm dia stainless steel cable with cable tie shackles for pump and fixing to mounting flange above ground</t>
  </si>
  <si>
    <t>ELECTRICAL</t>
  </si>
  <si>
    <t>Motor Control Centre for borehole pumps as specified in PFN 08 with controls as specified in PFN 08.01.01.02. The MCC shall be of the free standing weather and water proofed kiosk type mounted on a 100mm dia steel pole 1.5m high</t>
  </si>
  <si>
    <t>No</t>
  </si>
  <si>
    <t xml:space="preserve">Compile complete wiring diagrams for borehole MCC boards </t>
  </si>
  <si>
    <t>PAB 03.21</t>
  </si>
  <si>
    <t>75mm 90 Degree bends.</t>
  </si>
  <si>
    <t>75mm Adaptor coupling (uPVC to GMS)</t>
  </si>
  <si>
    <t>uPVC Class 9 pressure water supply pipe jointed with 'Lyng' mechanical rubber ring joints including short lengths and cutting and laid in pipe trenches for irrigation ring main</t>
  </si>
  <si>
    <t>90 x 75mm Reducer</t>
  </si>
  <si>
    <t>75 x 50mm Reducer</t>
  </si>
  <si>
    <t>90mm 90 Degree bends.</t>
  </si>
  <si>
    <t>75mm Tee</t>
  </si>
  <si>
    <t>90mm Tee</t>
  </si>
  <si>
    <t>Valves or meters chambers:</t>
  </si>
  <si>
    <t>Precast concrete valve chamber for 75mm valve with and including precast concrete cover including excavations, backfilling, carting away surplus material, etc., as Gate Valve.</t>
  </si>
  <si>
    <t>Extra over excavation in earth for pipe trenches, chambers, etc for excavation in soft rock.</t>
  </si>
  <si>
    <t>Extra over excavation in earth for pipe trenches, chambers, etc for excavation in hard rock.</t>
  </si>
  <si>
    <t>Extra over excavation for pipe trenches, chambers, etc for carting away surplus material to a dumping site to be located by the Contractor.</t>
  </si>
  <si>
    <t>Unreinforced concrete in thrust blocks at bends, tees, etc including necessary extra excavations, formwork , etc.</t>
  </si>
  <si>
    <t>Locate, cut into and temporarily stop off 90mm diameter water pipe, insert reducing tee and joint to new 75mm uPVC pipe.</t>
  </si>
  <si>
    <t>Bedding from commercial sources [SANS 1200 LB]</t>
  </si>
  <si>
    <t>75mm Diameter end cap</t>
  </si>
  <si>
    <t>Pressure reducing and Gate valves (double socketed) [C# 8.2.3]</t>
  </si>
  <si>
    <t>SANS1200</t>
  </si>
  <si>
    <t>75mm Diameter SS gate valve</t>
  </si>
  <si>
    <t>90mm Diameter SS gate valve</t>
  </si>
  <si>
    <t>75mm Diameter CI valve</t>
  </si>
  <si>
    <t>90mm Diameter CI valve</t>
  </si>
  <si>
    <t>75mm Diameter non-slam air valve</t>
  </si>
  <si>
    <t>Rinsing the entire water system before testing</t>
  </si>
  <si>
    <t>Testing water supply system</t>
  </si>
  <si>
    <t>Reinstate road surfaces complete with all courses</t>
  </si>
  <si>
    <t>Gravel on shoulders</t>
  </si>
  <si>
    <t>Reinstate concrete slab surfaces complete with all courses [C# 8.3.6.1 (d)]</t>
  </si>
  <si>
    <t>Saw cutting of concrete slab and asphalt surfaces up to 150mm thickness</t>
  </si>
  <si>
    <t>75mm Brass flange</t>
  </si>
  <si>
    <t>Water Meters</t>
  </si>
  <si>
    <t>IRRIGATION WATER SUPPLY SYSTEM</t>
  </si>
  <si>
    <t>AUTOMATED IRRIGATION SYSTEM (+/- 4 HECTARES)</t>
  </si>
  <si>
    <t>MARKERS</t>
  </si>
  <si>
    <t>TESTING</t>
  </si>
  <si>
    <t>Water Mains Connection</t>
  </si>
  <si>
    <t>Remove damaged roof (area 12m diameter)</t>
  </si>
  <si>
    <t>PRESSURE SWITCH</t>
  </si>
  <si>
    <t>Pressure switch for borehole start/stop operation. With time delay for restarting borehole</t>
  </si>
  <si>
    <t>'0-1000 kPa Pressure gauge</t>
  </si>
  <si>
    <t>Compliance with the Occupational Health and Safety Act and Regulations</t>
  </si>
  <si>
    <t>Servicing and Cleaning</t>
  </si>
  <si>
    <t>Clean area around storage tanks (10m x 10m) of vegetation and growth</t>
  </si>
  <si>
    <t>Concrete-route marker including aluminium plate (150mm x 150mm x 200mm high)</t>
  </si>
  <si>
    <t>90mm Diameter end cap</t>
  </si>
  <si>
    <t>Excavate for and build valve chamber size 1500 x 800 x 1500mm deep overall valve and water meter chamber, including 500mm diameter Type 4A cast iron manhole cover and frame and 'Saint Gobain' Type LD 16099 GI stopcock assess box type 7 installed complete as Valve and Water Meter Chamber.</t>
  </si>
  <si>
    <t>EA.02.01</t>
  </si>
  <si>
    <t>EA.02.02</t>
  </si>
  <si>
    <t>EA.02.03</t>
  </si>
  <si>
    <t>EA.02.04</t>
  </si>
  <si>
    <t>EA.02.05</t>
  </si>
  <si>
    <t>EA.02.06</t>
  </si>
  <si>
    <t>EA.04.02</t>
  </si>
  <si>
    <t>EA.04.03</t>
  </si>
  <si>
    <t>EA.04.04</t>
  </si>
  <si>
    <t>Commissioning</t>
  </si>
  <si>
    <t>Borehole commissioning</t>
  </si>
  <si>
    <t>PFN 10.05</t>
  </si>
  <si>
    <t>PFN 10.04</t>
  </si>
  <si>
    <t>CE.03</t>
  </si>
  <si>
    <t>CE.05.04</t>
  </si>
  <si>
    <t>Manufacture, supply and erection of a 14,6 kilolitre storage tank complete with 10m high galvanized steel stand "Press tank" or similar approved including engineer's certificate</t>
  </si>
  <si>
    <t>Connect to Municipality Line</t>
  </si>
  <si>
    <t>75 mm dia</t>
  </si>
  <si>
    <t>uPVC Class 9 pressure water supply pipe jointed with 'Lyng' mechanical rubber ring joints including short lengths and cutting and laid in pipe trenches as SANS 1200 LB and SANS 1200 DB for borehole to reservoir</t>
  </si>
  <si>
    <t>75mm Pipes laid in trenches not exceeding 1m deep</t>
  </si>
  <si>
    <t>90mm Pipes laid in trenches not exceeding 1m deep</t>
  </si>
  <si>
    <t>Extra over for bedding (150mm thick) and backfilling to pipe trenches (200mm above pipe), chambers, etc. for backfilling with sand material supplied by the Contractor to bedding and cradle in accordance with SANS 1200M compacted to 98% Mod AASHTO density.</t>
  </si>
  <si>
    <t>Supply complete key plan for existing potable water network at Karoo Desert National Botanical Garden indication total pipe network, pipe sizes, valves, etc.</t>
  </si>
  <si>
    <t>Water Network</t>
  </si>
  <si>
    <t xml:space="preserve">Compile and supply a complete set of Operating and Maintenance Manuals for the water treatment works. </t>
  </si>
  <si>
    <t>Charge required by Contractor on</t>
  </si>
  <si>
    <t>subitem .03 above</t>
  </si>
  <si>
    <t>Housing for Engineer during inspections</t>
  </si>
  <si>
    <t>…......%</t>
  </si>
  <si>
    <t xml:space="preserve">Allowance of R510,000 for Irrigation system of approximately  4 ha </t>
  </si>
  <si>
    <t>TOTAL - SCHEDULE NO 1: GENERAL</t>
  </si>
  <si>
    <t>TOTAL - SCHEDULE NO 2:  BOREHOLE, IRRIGATION AND RESERVOIR</t>
  </si>
  <si>
    <t>Provide the sum of R 90 000.00 (Ninety Thousand Rand)  for contingencies, to be used as instructed for by the Engineer.</t>
  </si>
  <si>
    <t>Submit Certificate of Compliance (COC) for all electrical work and infrastructure for borehole MCC</t>
  </si>
  <si>
    <t>Supply complete key plan for irrigation system, pipe sizes, pipe routes, zones, sprinklers, valves, controllers, etc. including borehole and reservoir feed and supply lines.</t>
  </si>
  <si>
    <t>BOREHOLE WATER SUPPLY, WATER PURIFICATION, RESERVOIR REPAIRS, POTABLE WATER STORAGE AND AUTOMATED IRRIGATION SYSTEM AT THE KAROO DESERT NATIONAL BOTANICAL GARDEN IN WORCESTER, WESTERN CAPE</t>
  </si>
  <si>
    <t>Extra over Class 9 uPVC pressure pipes with 'Lyng' mechanical joints for uPVC pressure fittings with 'Lyng' couplers:</t>
  </si>
  <si>
    <t>Charge required by Contractor on item .01 above</t>
  </si>
  <si>
    <t>Allowance of R125,000 for reservoir roof structure and sheeting</t>
  </si>
  <si>
    <t>WATER TREATMENT</t>
  </si>
  <si>
    <t>Allow the sum of R 600 000.00 (Six-hundred Thousand Rand)  for water treatment process</t>
  </si>
  <si>
    <t>Repair of rainwater tank pressure pumps at New Training Centre</t>
  </si>
  <si>
    <t>Provide the sum of R 9 000.00 (Nine Thousand Rand)  for the repair or installation of new pressure pumps, to be used as instructed for by the Engineer.</t>
  </si>
  <si>
    <t>Scheduled fixed-charge items:</t>
  </si>
  <si>
    <t>Clean area around borehole (5m x 5m) of vegetation and growth</t>
  </si>
  <si>
    <t>75mm 'SENSUS' (or similar approved by Engineer) combination water meter with flanges.</t>
  </si>
  <si>
    <r>
      <t xml:space="preserve">RESERVOIR
</t>
    </r>
    <r>
      <rPr>
        <sz val="10"/>
        <rFont val="Arial"/>
        <family val="2"/>
      </rPr>
      <t>(Concrete reservoir of dia 12m x 2.2m deep)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</si>
</sst>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_(&quot;R&quot;* \(#,##0.00\);_(&quot;R&quot;* &quot;-&quot;??_);_(@_)"/>
    <numFmt numFmtId="43" formatCode="_(* #,##0.00_);_(* \(#,##0.00\);_(* &quot;-&quot;??_);_(@_)"/>
    <numFmt numFmtId="164" formatCode="_-* #,##0.00_-;\-* #,##0.00_-;_-* &quot;-&quot;??_-;_-@_-"/>
    <numFmt numFmtId="165" formatCode="_-* #,##0_-;\-* #,##0_-;_-* &quot;-&quot;??_-;_-@_-"/>
    <numFmt numFmtId="166" formatCode="#,##0.0"/>
    <numFmt numFmtId="167" formatCode="#,##0.000"/>
    <numFmt numFmtId="168" formatCode="0.000"/>
  </numFmts>
  <fonts count="26" x14ac:knownFonts="1">
    <font>
      <sz val="10"/>
      <name val="Arial"/>
      <charset val="204"/>
    </font>
    <font>
      <sz val="10"/>
      <name val="Arial"/>
      <family val="2"/>
    </font>
    <font>
      <b/>
      <sz val="10"/>
      <name val="Arial"/>
      <family val="2"/>
      <charset val="204"/>
    </font>
    <font>
      <b/>
      <u/>
      <sz val="10"/>
      <name val="Times New Roman"/>
      <family val="1"/>
    </font>
    <font>
      <sz val="9"/>
      <name val="Arial"/>
      <family val="2"/>
      <charset val="204"/>
    </font>
    <font>
      <sz val="10"/>
      <name val="Arial"/>
      <family val="2"/>
    </font>
    <font>
      <b/>
      <sz val="9"/>
      <name val="Arial"/>
      <family val="2"/>
      <charset val="204"/>
    </font>
    <font>
      <u/>
      <sz val="10"/>
      <name val="Times New Roman"/>
      <family val="1"/>
    </font>
    <font>
      <b/>
      <u/>
      <sz val="10"/>
      <name val="Arial"/>
      <family val="2"/>
      <charset val="204"/>
    </font>
    <font>
      <vertAlign val="superscript"/>
      <sz val="10"/>
      <name val="Arial"/>
      <family val="2"/>
      <charset val="204"/>
    </font>
    <font>
      <i/>
      <sz val="10"/>
      <name val="Arial"/>
      <family val="2"/>
      <charset val="204"/>
    </font>
    <font>
      <b/>
      <sz val="10"/>
      <color indexed="10"/>
      <name val="Arial"/>
      <family val="2"/>
      <charset val="204"/>
    </font>
    <font>
      <b/>
      <u/>
      <sz val="10"/>
      <name val="Arial"/>
      <family val="2"/>
      <charset val="204"/>
    </font>
    <font>
      <sz val="10"/>
      <name val="Arial"/>
      <family val="2"/>
    </font>
    <font>
      <sz val="10"/>
      <name val="Times New Roman"/>
      <family val="1"/>
    </font>
    <font>
      <sz val="12"/>
      <name val="Arial"/>
      <family val="2"/>
      <charset val="204"/>
    </font>
    <font>
      <b/>
      <sz val="12"/>
      <name val="Arial"/>
      <family val="2"/>
      <charset val="204"/>
    </font>
    <font>
      <i/>
      <u/>
      <sz val="10"/>
      <name val="Times New Roman"/>
      <family val="1"/>
    </font>
    <font>
      <b/>
      <u/>
      <sz val="10"/>
      <name val="Times New Roman"/>
      <family val="1"/>
    </font>
    <font>
      <sz val="10"/>
      <name val="Arial"/>
      <family val="2"/>
    </font>
    <font>
      <sz val="8"/>
      <name val="Arial"/>
      <family val="2"/>
      <charset val="204"/>
    </font>
    <font>
      <b/>
      <u/>
      <sz val="10"/>
      <name val="Arial"/>
      <family val="2"/>
    </font>
    <font>
      <b/>
      <sz val="10"/>
      <name val="Arial"/>
      <family val="2"/>
    </font>
    <font>
      <vertAlign val="superscript"/>
      <sz val="10"/>
      <name val="Arial"/>
      <family val="2"/>
    </font>
    <font>
      <sz val="10"/>
      <color indexed="8"/>
      <name val="Arial"/>
      <family val="2"/>
    </font>
    <font>
      <sz val="10"/>
      <name val="Arial"/>
      <family val="2"/>
    </font>
  </fonts>
  <fills count="2">
    <fill>
      <patternFill patternType="none"/>
    </fill>
    <fill>
      <patternFill patternType="gray125"/>
    </fill>
  </fills>
  <borders count="35">
    <border>
      <left/>
      <right/>
      <top/>
      <bottom/>
      <diagonal/>
    </border>
    <border>
      <left style="thick">
        <color indexed="64"/>
      </left>
      <right style="thick">
        <color indexed="64"/>
      </right>
      <top/>
      <bottom/>
      <diagonal/>
    </border>
    <border>
      <left style="thick">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bottom/>
      <diagonal/>
    </border>
    <border>
      <left style="thin">
        <color indexed="64"/>
      </left>
      <right style="thin">
        <color indexed="64"/>
      </right>
      <top/>
      <bottom style="thin">
        <color indexed="8"/>
      </bottom>
      <diagonal/>
    </border>
    <border>
      <left style="thin">
        <color indexed="8"/>
      </left>
      <right style="thin">
        <color indexed="8"/>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8"/>
      </top>
      <bottom/>
      <diagonal/>
    </border>
    <border>
      <left/>
      <right style="thin">
        <color indexed="8"/>
      </right>
      <top style="thin">
        <color indexed="8"/>
      </top>
      <bottom/>
      <diagonal/>
    </border>
    <border>
      <left/>
      <right style="thin">
        <color indexed="8"/>
      </right>
      <top/>
      <bottom/>
      <diagonal/>
    </border>
    <border>
      <left/>
      <right/>
      <top/>
      <bottom style="thin">
        <color indexed="8"/>
      </bottom>
      <diagonal/>
    </border>
    <border>
      <left/>
      <right/>
      <top style="thin">
        <color indexed="8"/>
      </top>
      <bottom/>
      <diagonal/>
    </border>
    <border>
      <left style="thin">
        <color indexed="64"/>
      </left>
      <right/>
      <top/>
      <bottom style="thin">
        <color indexed="64"/>
      </bottom>
      <diagonal/>
    </border>
    <border>
      <left style="thin">
        <color indexed="8"/>
      </left>
      <right/>
      <top/>
      <bottom/>
      <diagonal/>
    </border>
    <border>
      <left/>
      <right style="thin">
        <color indexed="64"/>
      </right>
      <top style="thin">
        <color indexed="64"/>
      </top>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64"/>
      </left>
      <right/>
      <top style="thin">
        <color indexed="64"/>
      </top>
      <bottom/>
      <diagonal/>
    </border>
    <border>
      <left/>
      <right/>
      <top/>
      <bottom style="hair">
        <color indexed="64"/>
      </bottom>
      <diagonal/>
    </border>
    <border>
      <left/>
      <right/>
      <top/>
      <bottom style="thick">
        <color indexed="64"/>
      </bottom>
      <diagonal/>
    </border>
    <border>
      <left/>
      <right/>
      <top style="thick">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diagonal/>
    </border>
  </borders>
  <cellStyleXfs count="36">
    <xf numFmtId="0" fontId="0" fillId="0" borderId="0"/>
    <xf numFmtId="43" fontId="1"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3" fontId="1" fillId="0" borderId="0" applyFont="0" applyFill="0" applyBorder="0" applyAlignment="0" applyProtection="0"/>
    <xf numFmtId="3" fontId="5" fillId="0" borderId="0" applyFont="0" applyFill="0" applyBorder="0" applyAlignment="0" applyProtection="0"/>
    <xf numFmtId="3" fontId="13" fillId="0" borderId="0" applyFont="0" applyFill="0" applyBorder="0" applyAlignment="0" applyProtection="0"/>
    <xf numFmtId="3" fontId="5" fillId="0" borderId="0" applyFont="0" applyFill="0" applyBorder="0" applyAlignment="0" applyProtection="0"/>
    <xf numFmtId="166" fontId="5" fillId="0" borderId="1" applyProtection="0"/>
    <xf numFmtId="4" fontId="14" fillId="0" borderId="1" applyProtection="0"/>
    <xf numFmtId="167" fontId="5" fillId="0" borderId="1" applyProtection="0"/>
    <xf numFmtId="44" fontId="5" fillId="0" borderId="0" applyFont="0" applyFill="0" applyBorder="0" applyAlignment="0" applyProtection="0"/>
    <xf numFmtId="0" fontId="15" fillId="0" borderId="0" applyProtection="0"/>
    <xf numFmtId="2" fontId="15" fillId="0" borderId="0" applyProtection="0"/>
    <xf numFmtId="0" fontId="14" fillId="0" borderId="0" applyNumberFormat="0" applyFont="0" applyFill="0" applyBorder="0" applyAlignment="0" applyProtection="0">
      <protection locked="0"/>
    </xf>
    <xf numFmtId="0" fontId="16" fillId="0" borderId="0" applyProtection="0"/>
    <xf numFmtId="0" fontId="5" fillId="0" borderId="0"/>
    <xf numFmtId="0" fontId="1" fillId="0" borderId="0"/>
    <xf numFmtId="0" fontId="5" fillId="0" borderId="0"/>
    <xf numFmtId="0" fontId="19" fillId="0" borderId="0"/>
    <xf numFmtId="0" fontId="1" fillId="0" borderId="0"/>
    <xf numFmtId="0" fontId="1" fillId="0" borderId="0"/>
    <xf numFmtId="0" fontId="1" fillId="0" borderId="0"/>
    <xf numFmtId="0" fontId="5" fillId="0" borderId="0"/>
    <xf numFmtId="0" fontId="5" fillId="0" borderId="0"/>
    <xf numFmtId="0" fontId="1" fillId="0" borderId="0"/>
    <xf numFmtId="0" fontId="3" fillId="0" borderId="0"/>
    <xf numFmtId="0" fontId="18" fillId="0" borderId="0"/>
    <xf numFmtId="0" fontId="3" fillId="0" borderId="0"/>
    <xf numFmtId="0" fontId="7" fillId="0" borderId="0"/>
    <xf numFmtId="0" fontId="17" fillId="0" borderId="2"/>
  </cellStyleXfs>
  <cellXfs count="586">
    <xf numFmtId="0" fontId="0" fillId="0" borderId="0" xfId="0"/>
    <xf numFmtId="0" fontId="4" fillId="0" borderId="0" xfId="22" applyFont="1"/>
    <xf numFmtId="2" fontId="6" fillId="0" borderId="0" xfId="22" applyNumberFormat="1" applyFont="1" applyAlignment="1">
      <alignment horizontal="center"/>
    </xf>
    <xf numFmtId="3" fontId="4" fillId="0" borderId="0" xfId="22" applyNumberFormat="1" applyFont="1" applyAlignment="1">
      <alignment horizontal="right"/>
    </xf>
    <xf numFmtId="0" fontId="2" fillId="0" borderId="0" xfId="22" applyFont="1" applyAlignment="1">
      <alignment horizontal="left"/>
    </xf>
    <xf numFmtId="2" fontId="2" fillId="0" borderId="0" xfId="22" applyNumberFormat="1" applyFont="1" applyAlignment="1">
      <alignment horizontal="center"/>
    </xf>
    <xf numFmtId="0" fontId="2" fillId="0" borderId="0" xfId="22" applyFont="1" applyAlignment="1">
      <alignment horizontal="center"/>
    </xf>
    <xf numFmtId="3" fontId="2" fillId="0" borderId="0" xfId="22" applyNumberFormat="1" applyFont="1" applyAlignment="1">
      <alignment horizontal="right"/>
    </xf>
    <xf numFmtId="164" fontId="2" fillId="0" borderId="0" xfId="5" applyFont="1" applyFill="1" applyAlignment="1">
      <alignment horizontal="right"/>
    </xf>
    <xf numFmtId="2" fontId="2" fillId="0" borderId="3" xfId="22" applyNumberFormat="1" applyFont="1" applyBorder="1" applyAlignment="1">
      <alignment horizontal="center"/>
    </xf>
    <xf numFmtId="2" fontId="2" fillId="0" borderId="4" xfId="22" applyNumberFormat="1" applyFont="1" applyBorder="1" applyAlignment="1">
      <alignment horizontal="center"/>
    </xf>
    <xf numFmtId="0" fontId="2" fillId="0" borderId="3" xfId="22" applyFont="1" applyBorder="1" applyAlignment="1">
      <alignment horizontal="center"/>
    </xf>
    <xf numFmtId="2" fontId="2" fillId="0" borderId="5" xfId="22" applyNumberFormat="1" applyFont="1" applyBorder="1" applyAlignment="1">
      <alignment horizontal="center"/>
    </xf>
    <xf numFmtId="0" fontId="2" fillId="0" borderId="5" xfId="22" applyFont="1" applyBorder="1" applyAlignment="1">
      <alignment horizontal="center"/>
    </xf>
    <xf numFmtId="3" fontId="2" fillId="0" borderId="5" xfId="5" applyNumberFormat="1" applyFont="1" applyFill="1" applyBorder="1" applyAlignment="1">
      <alignment horizontal="center"/>
    </xf>
    <xf numFmtId="2" fontId="2" fillId="0" borderId="6" xfId="22" applyNumberFormat="1" applyFont="1" applyBorder="1" applyAlignment="1">
      <alignment horizontal="center"/>
    </xf>
    <xf numFmtId="2" fontId="2" fillId="0" borderId="7" xfId="22" applyNumberFormat="1" applyFont="1" applyBorder="1" applyAlignment="1">
      <alignment horizontal="center"/>
    </xf>
    <xf numFmtId="0" fontId="2" fillId="0" borderId="6" xfId="22" applyFont="1" applyBorder="1" applyAlignment="1">
      <alignment horizontal="center"/>
    </xf>
    <xf numFmtId="3" fontId="2" fillId="0" borderId="6" xfId="5" applyNumberFormat="1" applyFont="1" applyFill="1" applyBorder="1" applyAlignment="1">
      <alignment horizontal="center"/>
    </xf>
    <xf numFmtId="0" fontId="2" fillId="0" borderId="4" xfId="22" applyFont="1" applyBorder="1" applyAlignment="1">
      <alignment horizontal="center"/>
    </xf>
    <xf numFmtId="0" fontId="2" fillId="0" borderId="7" xfId="22" applyFont="1" applyBorder="1" applyAlignment="1">
      <alignment horizontal="center"/>
    </xf>
    <xf numFmtId="3" fontId="4" fillId="0" borderId="0" xfId="22" applyNumberFormat="1" applyFont="1"/>
    <xf numFmtId="3" fontId="2" fillId="0" borderId="0" xfId="5" applyNumberFormat="1" applyFont="1" applyFill="1" applyAlignment="1"/>
    <xf numFmtId="0" fontId="2" fillId="0" borderId="0" xfId="0" applyFont="1"/>
    <xf numFmtId="2" fontId="2" fillId="0" borderId="0" xfId="22" applyNumberFormat="1" applyFont="1" applyAlignment="1">
      <alignment horizontal="left"/>
    </xf>
    <xf numFmtId="49" fontId="2" fillId="0" borderId="4" xfId="22" applyNumberFormat="1" applyFont="1" applyBorder="1" applyAlignment="1">
      <alignment horizontal="center"/>
    </xf>
    <xf numFmtId="3" fontId="2" fillId="0" borderId="3" xfId="5" applyNumberFormat="1" applyFont="1" applyFill="1" applyBorder="1" applyAlignment="1">
      <alignment horizontal="center"/>
    </xf>
    <xf numFmtId="4" fontId="2" fillId="0" borderId="3" xfId="9" applyNumberFormat="1" applyFont="1" applyFill="1" applyBorder="1" applyAlignment="1">
      <alignment horizontal="center"/>
    </xf>
    <xf numFmtId="49" fontId="2" fillId="0" borderId="0" xfId="22" applyNumberFormat="1" applyFont="1" applyAlignment="1">
      <alignment horizontal="center"/>
    </xf>
    <xf numFmtId="4" fontId="2" fillId="0" borderId="5" xfId="9" applyNumberFormat="1" applyFont="1" applyFill="1" applyBorder="1" applyAlignment="1">
      <alignment horizontal="center"/>
    </xf>
    <xf numFmtId="49" fontId="2" fillId="0" borderId="7" xfId="22" applyNumberFormat="1" applyFont="1" applyBorder="1" applyAlignment="1">
      <alignment horizontal="center"/>
    </xf>
    <xf numFmtId="4" fontId="2" fillId="0" borderId="6" xfId="9" applyNumberFormat="1" applyFont="1" applyFill="1" applyBorder="1" applyAlignment="1">
      <alignment horizontal="center"/>
    </xf>
    <xf numFmtId="0" fontId="0" fillId="0" borderId="8" xfId="0" applyBorder="1"/>
    <xf numFmtId="0" fontId="5" fillId="0" borderId="0" xfId="0" applyFont="1"/>
    <xf numFmtId="0" fontId="5" fillId="0" borderId="0" xfId="0" applyFont="1" applyAlignment="1">
      <alignment vertical="top" wrapText="1"/>
    </xf>
    <xf numFmtId="0" fontId="5" fillId="0" borderId="0" xfId="22" applyFont="1" applyAlignment="1">
      <alignment horizontal="left"/>
    </xf>
    <xf numFmtId="0" fontId="2" fillId="0" borderId="8" xfId="0" applyFont="1" applyBorder="1" applyAlignment="1">
      <alignment horizontal="left" vertical="top"/>
    </xf>
    <xf numFmtId="49" fontId="5" fillId="0" borderId="0" xfId="22" applyNumberFormat="1" applyFont="1" applyAlignment="1">
      <alignment vertical="top" wrapText="1"/>
    </xf>
    <xf numFmtId="0" fontId="0" fillId="0" borderId="0" xfId="0" applyAlignment="1">
      <alignment vertical="top" wrapText="1"/>
    </xf>
    <xf numFmtId="0" fontId="2" fillId="0" borderId="8" xfId="0" applyFont="1" applyBorder="1" applyAlignment="1">
      <alignment horizontal="center" vertical="top"/>
    </xf>
    <xf numFmtId="2" fontId="2" fillId="0" borderId="8" xfId="0" applyNumberFormat="1" applyFont="1" applyBorder="1" applyAlignment="1">
      <alignment horizontal="center" vertical="top"/>
    </xf>
    <xf numFmtId="0" fontId="2" fillId="0" borderId="8" xfId="27" applyFont="1" applyBorder="1" applyAlignment="1">
      <alignment horizontal="left" vertical="top"/>
    </xf>
    <xf numFmtId="4" fontId="2" fillId="0" borderId="8" xfId="0" applyNumberFormat="1" applyFont="1" applyBorder="1" applyAlignment="1">
      <alignment horizontal="center" vertical="top"/>
    </xf>
    <xf numFmtId="0" fontId="0" fillId="0" borderId="0" xfId="0" quotePrefix="1" applyAlignment="1">
      <alignment vertical="top" wrapText="1"/>
    </xf>
    <xf numFmtId="0" fontId="5" fillId="0" borderId="8" xfId="0" applyFont="1" applyBorder="1" applyAlignment="1">
      <alignment horizontal="center"/>
    </xf>
    <xf numFmtId="0" fontId="5" fillId="0" borderId="8" xfId="0" applyFont="1" applyBorder="1" applyAlignment="1">
      <alignment horizontal="right"/>
    </xf>
    <xf numFmtId="0" fontId="5" fillId="0" borderId="8" xfId="1" applyNumberFormat="1" applyFont="1" applyBorder="1" applyAlignment="1">
      <alignment horizontal="right"/>
    </xf>
    <xf numFmtId="0" fontId="5" fillId="0" borderId="8" xfId="27" applyFont="1" applyBorder="1" applyAlignment="1">
      <alignment horizontal="center"/>
    </xf>
    <xf numFmtId="0" fontId="5" fillId="0" borderId="8" xfId="9" applyNumberFormat="1" applyFont="1" applyBorder="1" applyAlignment="1">
      <alignment horizontal="right"/>
    </xf>
    <xf numFmtId="0" fontId="4" fillId="0" borderId="3" xfId="22" applyFont="1" applyBorder="1" applyAlignment="1">
      <alignment horizontal="left"/>
    </xf>
    <xf numFmtId="0" fontId="4" fillId="0" borderId="4" xfId="22" applyFont="1" applyBorder="1" applyAlignment="1">
      <alignment horizontal="left"/>
    </xf>
    <xf numFmtId="0" fontId="4" fillId="0" borderId="4" xfId="22" applyFont="1" applyBorder="1" applyAlignment="1">
      <alignment horizontal="center"/>
    </xf>
    <xf numFmtId="3" fontId="4" fillId="0" borderId="4" xfId="6" applyNumberFormat="1" applyFont="1" applyBorder="1" applyAlignment="1">
      <alignment horizontal="right"/>
    </xf>
    <xf numFmtId="4" fontId="4" fillId="0" borderId="3" xfId="9" applyNumberFormat="1" applyFont="1" applyBorder="1" applyAlignment="1" applyProtection="1">
      <alignment horizontal="right"/>
      <protection locked="0"/>
    </xf>
    <xf numFmtId="0" fontId="5" fillId="0" borderId="5" xfId="22" applyFont="1" applyBorder="1" applyAlignment="1">
      <alignment horizontal="left"/>
    </xf>
    <xf numFmtId="0" fontId="5" fillId="0" borderId="0" xfId="22" applyFont="1" applyAlignment="1">
      <alignment horizontal="center"/>
    </xf>
    <xf numFmtId="3" fontId="5" fillId="0" borderId="0" xfId="6" applyNumberFormat="1" applyFont="1" applyBorder="1" applyAlignment="1">
      <alignment horizontal="right"/>
    </xf>
    <xf numFmtId="4" fontId="2" fillId="0" borderId="5" xfId="9" applyNumberFormat="1" applyFont="1" applyBorder="1" applyAlignment="1" applyProtection="1">
      <alignment horizontal="left"/>
      <protection locked="0"/>
    </xf>
    <xf numFmtId="0" fontId="4" fillId="0" borderId="6" xfId="22" applyFont="1" applyBorder="1" applyAlignment="1">
      <alignment horizontal="left"/>
    </xf>
    <xf numFmtId="0" fontId="4" fillId="0" borderId="7" xfId="22" applyFont="1" applyBorder="1" applyAlignment="1">
      <alignment horizontal="left"/>
    </xf>
    <xf numFmtId="0" fontId="4" fillId="0" borderId="7" xfId="22" applyFont="1" applyBorder="1" applyAlignment="1">
      <alignment horizontal="center"/>
    </xf>
    <xf numFmtId="3" fontId="4" fillId="0" borderId="7" xfId="6" applyNumberFormat="1" applyFont="1" applyBorder="1" applyAlignment="1">
      <alignment horizontal="right"/>
    </xf>
    <xf numFmtId="4" fontId="4" fillId="0" borderId="6" xfId="9" applyNumberFormat="1" applyFont="1" applyBorder="1"/>
    <xf numFmtId="3" fontId="2" fillId="0" borderId="9" xfId="5" applyNumberFormat="1" applyFont="1" applyFill="1" applyBorder="1" applyAlignment="1">
      <alignment horizontal="center"/>
    </xf>
    <xf numFmtId="4" fontId="2" fillId="0" borderId="9" xfId="9" applyNumberFormat="1" applyFont="1" applyFill="1" applyBorder="1" applyAlignment="1">
      <alignment horizontal="center"/>
    </xf>
    <xf numFmtId="0" fontId="2" fillId="0" borderId="0" xfId="27" applyFont="1" applyAlignment="1">
      <alignment vertical="top" wrapText="1"/>
    </xf>
    <xf numFmtId="2" fontId="5" fillId="0" borderId="8" xfId="9" applyNumberFormat="1" applyFont="1" applyBorder="1" applyAlignment="1">
      <alignment horizontal="right"/>
    </xf>
    <xf numFmtId="0" fontId="2" fillId="0" borderId="10" xfId="0" applyFont="1" applyBorder="1" applyAlignment="1">
      <alignment horizontal="left" vertical="top"/>
    </xf>
    <xf numFmtId="0" fontId="2" fillId="0" borderId="10" xfId="0" applyFont="1" applyBorder="1" applyAlignment="1">
      <alignment horizontal="center" vertical="top"/>
    </xf>
    <xf numFmtId="0" fontId="5" fillId="0" borderId="10" xfId="0" applyFont="1" applyBorder="1" applyAlignment="1">
      <alignment horizontal="center"/>
    </xf>
    <xf numFmtId="0" fontId="5" fillId="0" borderId="10" xfId="0" applyFont="1" applyBorder="1" applyAlignment="1">
      <alignment horizontal="right"/>
    </xf>
    <xf numFmtId="0" fontId="0" fillId="0" borderId="4" xfId="0" applyBorder="1"/>
    <xf numFmtId="0" fontId="8" fillId="0" borderId="0" xfId="0" applyFont="1"/>
    <xf numFmtId="4" fontId="2" fillId="0" borderId="5" xfId="9" applyNumberFormat="1" applyFont="1" applyBorder="1" applyAlignment="1" applyProtection="1">
      <alignment horizontal="right"/>
      <protection locked="0"/>
    </xf>
    <xf numFmtId="0" fontId="0" fillId="0" borderId="11" xfId="0" applyBorder="1" applyAlignment="1">
      <alignment vertical="top" wrapText="1"/>
    </xf>
    <xf numFmtId="49" fontId="5" fillId="0" borderId="7" xfId="22" applyNumberFormat="1" applyFont="1" applyBorder="1" applyAlignment="1">
      <alignment vertical="top" wrapText="1"/>
    </xf>
    <xf numFmtId="0" fontId="5" fillId="0" borderId="11" xfId="0" applyFont="1" applyBorder="1" applyAlignment="1">
      <alignment vertical="top" wrapText="1"/>
    </xf>
    <xf numFmtId="0" fontId="2" fillId="0" borderId="12" xfId="0" applyFont="1" applyBorder="1" applyAlignment="1">
      <alignment horizontal="left" vertical="top"/>
    </xf>
    <xf numFmtId="0" fontId="0" fillId="0" borderId="13" xfId="0" applyBorder="1" applyAlignment="1">
      <alignment vertical="top" wrapText="1"/>
    </xf>
    <xf numFmtId="4" fontId="2" fillId="0" borderId="5" xfId="0" applyNumberFormat="1" applyFont="1" applyBorder="1" applyAlignment="1">
      <alignment horizontal="center" vertical="top" wrapText="1"/>
    </xf>
    <xf numFmtId="0" fontId="0" fillId="0" borderId="0" xfId="0" applyAlignment="1">
      <alignment vertical="top"/>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2" fillId="0" borderId="0" xfId="0" applyFont="1" applyAlignment="1">
      <alignment vertical="top" wrapText="1"/>
    </xf>
    <xf numFmtId="0" fontId="2" fillId="0" borderId="14" xfId="27" applyFont="1" applyBorder="1" applyAlignment="1">
      <alignment horizontal="left" vertical="top"/>
    </xf>
    <xf numFmtId="2" fontId="2" fillId="0" borderId="15" xfId="27" applyNumberFormat="1" applyFont="1" applyBorder="1" applyAlignment="1">
      <alignment horizontal="center" vertical="top"/>
    </xf>
    <xf numFmtId="0" fontId="2" fillId="0" borderId="5" xfId="27" applyFont="1" applyBorder="1" applyAlignment="1">
      <alignment horizontal="left" vertical="top"/>
    </xf>
    <xf numFmtId="2" fontId="2" fillId="0" borderId="16" xfId="27" applyNumberFormat="1" applyFont="1" applyBorder="1" applyAlignment="1">
      <alignment horizontal="center" vertical="top"/>
    </xf>
    <xf numFmtId="4" fontId="2" fillId="0" borderId="16" xfId="0" applyNumberFormat="1" applyFont="1" applyBorder="1" applyAlignment="1">
      <alignment horizontal="center" vertical="top"/>
    </xf>
    <xf numFmtId="0" fontId="5" fillId="0" borderId="0" xfId="27" applyFont="1" applyAlignment="1">
      <alignment vertical="top" wrapText="1"/>
    </xf>
    <xf numFmtId="2" fontId="2" fillId="0" borderId="0" xfId="27" applyNumberFormat="1" applyFont="1" applyAlignment="1">
      <alignment horizontal="center" vertical="top"/>
    </xf>
    <xf numFmtId="2" fontId="2" fillId="0" borderId="17" xfId="27" applyNumberFormat="1" applyFont="1" applyBorder="1" applyAlignment="1">
      <alignment horizontal="center" vertical="top"/>
    </xf>
    <xf numFmtId="0" fontId="5" fillId="0" borderId="18" xfId="27" quotePrefix="1" applyFont="1" applyBorder="1" applyAlignment="1">
      <alignment vertical="top" wrapText="1"/>
    </xf>
    <xf numFmtId="0" fontId="5" fillId="0" borderId="18" xfId="27" applyFont="1" applyBorder="1" applyAlignment="1">
      <alignment vertical="top" wrapText="1"/>
    </xf>
    <xf numFmtId="2" fontId="5" fillId="0" borderId="0" xfId="27" applyNumberFormat="1" applyFont="1" applyAlignment="1">
      <alignment horizontal="left" vertical="top"/>
    </xf>
    <xf numFmtId="0" fontId="5" fillId="0" borderId="0" xfId="27" quotePrefix="1" applyFont="1" applyAlignment="1">
      <alignment vertical="top" wrapText="1"/>
    </xf>
    <xf numFmtId="0" fontId="2" fillId="0" borderId="9" xfId="27" applyFont="1" applyBorder="1" applyAlignment="1">
      <alignment horizontal="left" vertical="top"/>
    </xf>
    <xf numFmtId="0" fontId="5" fillId="0" borderId="17" xfId="27" quotePrefix="1" applyFont="1" applyBorder="1" applyAlignment="1">
      <alignment vertical="top" wrapText="1"/>
    </xf>
    <xf numFmtId="0" fontId="5" fillId="0" borderId="17" xfId="27" applyFont="1" applyBorder="1" applyAlignment="1">
      <alignment vertical="top" wrapText="1"/>
    </xf>
    <xf numFmtId="2" fontId="2" fillId="0" borderId="11" xfId="27" applyNumberFormat="1" applyFont="1" applyBorder="1" applyAlignment="1">
      <alignment horizontal="center" vertical="top"/>
    </xf>
    <xf numFmtId="0" fontId="5" fillId="0" borderId="12" xfId="27" quotePrefix="1" applyFont="1" applyBorder="1" applyAlignment="1">
      <alignment vertical="top" wrapText="1"/>
    </xf>
    <xf numFmtId="0" fontId="5" fillId="0" borderId="5" xfId="27" applyFont="1" applyBorder="1" applyAlignment="1">
      <alignment horizontal="left" vertical="top"/>
    </xf>
    <xf numFmtId="2" fontId="5" fillId="0" borderId="16" xfId="27" applyNumberFormat="1" applyFont="1" applyBorder="1" applyAlignment="1">
      <alignment horizontal="center" vertical="top"/>
    </xf>
    <xf numFmtId="0" fontId="2" fillId="0" borderId="5" xfId="0" applyFont="1" applyBorder="1" applyAlignment="1">
      <alignment horizontal="center" vertical="top" wrapText="1"/>
    </xf>
    <xf numFmtId="0" fontId="2" fillId="0" borderId="5" xfId="0" applyFont="1" applyBorder="1" applyAlignment="1">
      <alignment horizontal="center" vertical="top"/>
    </xf>
    <xf numFmtId="165" fontId="11" fillId="0" borderId="5" xfId="9" applyNumberFormat="1" applyFont="1" applyBorder="1" applyAlignment="1">
      <alignment horizontal="center" vertical="top"/>
    </xf>
    <xf numFmtId="4" fontId="0" fillId="0" borderId="5" xfId="0" applyNumberFormat="1" applyBorder="1" applyAlignment="1">
      <alignment vertical="top"/>
    </xf>
    <xf numFmtId="0" fontId="2" fillId="0" borderId="11" xfId="0" applyFont="1" applyBorder="1" applyAlignment="1">
      <alignment vertical="top" wrapText="1"/>
    </xf>
    <xf numFmtId="0" fontId="5" fillId="0" borderId="5" xfId="0" applyFont="1" applyBorder="1" applyAlignment="1">
      <alignment horizontal="center" vertical="top"/>
    </xf>
    <xf numFmtId="0" fontId="2" fillId="0" borderId="11" xfId="0" applyFont="1" applyBorder="1" applyAlignment="1">
      <alignment horizontal="left" vertical="top"/>
    </xf>
    <xf numFmtId="0" fontId="5" fillId="0" borderId="0" xfId="0" quotePrefix="1" applyFont="1" applyAlignment="1">
      <alignment horizontal="left" vertical="top" wrapText="1"/>
    </xf>
    <xf numFmtId="165" fontId="5" fillId="0" borderId="5" xfId="9" applyNumberFormat="1" applyFont="1" applyBorder="1" applyAlignment="1">
      <alignment horizontal="center" vertical="top"/>
    </xf>
    <xf numFmtId="49" fontId="0" fillId="0" borderId="5" xfId="0" applyNumberFormat="1" applyBorder="1" applyAlignment="1">
      <alignment vertical="top"/>
    </xf>
    <xf numFmtId="49" fontId="0" fillId="0" borderId="11" xfId="0" applyNumberFormat="1" applyBorder="1" applyAlignment="1">
      <alignment horizontal="center" vertical="top"/>
    </xf>
    <xf numFmtId="0" fontId="5" fillId="0" borderId="8" xfId="27" applyFont="1" applyBorder="1" applyAlignment="1">
      <alignment horizontal="center" vertical="top"/>
    </xf>
    <xf numFmtId="0" fontId="5" fillId="0" borderId="8" xfId="9" applyNumberFormat="1" applyFont="1" applyBorder="1" applyAlignment="1">
      <alignment horizontal="center" vertical="top"/>
    </xf>
    <xf numFmtId="0" fontId="2" fillId="0" borderId="5" xfId="0" applyFont="1" applyBorder="1" applyAlignment="1">
      <alignment horizontal="left" vertical="top" wrapText="1"/>
    </xf>
    <xf numFmtId="0" fontId="2" fillId="0" borderId="5" xfId="26" applyFont="1" applyBorder="1" applyAlignment="1">
      <alignment horizontal="left" vertical="top" wrapText="1"/>
    </xf>
    <xf numFmtId="0" fontId="1" fillId="0" borderId="0" xfId="26" applyAlignment="1">
      <alignment horizontal="left" vertical="top" wrapText="1"/>
    </xf>
    <xf numFmtId="0" fontId="5" fillId="0" borderId="0" xfId="26" applyFont="1" applyAlignment="1">
      <alignment horizontal="left" vertical="top" wrapText="1"/>
    </xf>
    <xf numFmtId="2" fontId="2" fillId="0" borderId="5" xfId="0" applyNumberFormat="1" applyFont="1" applyBorder="1" applyAlignment="1">
      <alignment horizontal="center" vertical="top" wrapText="1"/>
    </xf>
    <xf numFmtId="0" fontId="5" fillId="0" borderId="0" xfId="0" applyFont="1" applyAlignment="1">
      <alignment horizontal="right" vertical="top" wrapText="1"/>
    </xf>
    <xf numFmtId="0" fontId="1" fillId="0" borderId="0" xfId="26" quotePrefix="1" applyAlignment="1">
      <alignment horizontal="left" vertical="top" wrapText="1"/>
    </xf>
    <xf numFmtId="49" fontId="2" fillId="0" borderId="5" xfId="22" applyNumberFormat="1" applyFont="1" applyBorder="1" applyAlignment="1">
      <alignment horizontal="left" vertical="top"/>
    </xf>
    <xf numFmtId="2" fontId="2" fillId="0" borderId="5" xfId="22" applyNumberFormat="1" applyFont="1" applyBorder="1" applyAlignment="1">
      <alignment horizontal="center" vertical="top" wrapText="1"/>
    </xf>
    <xf numFmtId="0" fontId="5" fillId="0" borderId="0" xfId="26" applyFont="1" applyAlignment="1">
      <alignment vertical="top" wrapText="1"/>
    </xf>
    <xf numFmtId="49" fontId="5" fillId="0" borderId="0" xfId="23" applyNumberFormat="1" applyAlignment="1">
      <alignment vertical="top" wrapText="1"/>
    </xf>
    <xf numFmtId="49" fontId="8" fillId="0" borderId="0" xfId="23" applyNumberFormat="1" applyFont="1" applyAlignment="1">
      <alignment vertical="top" wrapText="1"/>
    </xf>
    <xf numFmtId="2" fontId="2" fillId="0" borderId="5" xfId="23" applyNumberFormat="1" applyFont="1" applyBorder="1" applyAlignment="1">
      <alignment horizontal="center" vertical="top" wrapText="1"/>
    </xf>
    <xf numFmtId="0" fontId="2" fillId="0" borderId="5" xfId="0" applyFont="1" applyBorder="1" applyAlignment="1">
      <alignment horizontal="left" vertical="top"/>
    </xf>
    <xf numFmtId="0" fontId="2" fillId="0" borderId="6" xfId="22" applyFont="1" applyBorder="1" applyAlignment="1">
      <alignment horizontal="left" vertical="top"/>
    </xf>
    <xf numFmtId="2" fontId="2" fillId="0" borderId="6" xfId="22" quotePrefix="1" applyNumberFormat="1" applyFont="1" applyBorder="1" applyAlignment="1">
      <alignment horizontal="center" vertical="top"/>
    </xf>
    <xf numFmtId="49" fontId="2" fillId="0" borderId="5" xfId="23" applyNumberFormat="1" applyFont="1" applyBorder="1" applyAlignment="1">
      <alignment horizontal="left" vertical="top"/>
    </xf>
    <xf numFmtId="0" fontId="5" fillId="0" borderId="0" xfId="26" quotePrefix="1" applyFont="1" applyAlignment="1">
      <alignment vertical="top" wrapText="1"/>
    </xf>
    <xf numFmtId="0" fontId="2" fillId="0" borderId="0" xfId="26" applyFont="1" applyAlignment="1">
      <alignment horizontal="left" vertical="top" wrapText="1"/>
    </xf>
    <xf numFmtId="0" fontId="5" fillId="0" borderId="0" xfId="0" quotePrefix="1" applyFont="1" applyAlignment="1">
      <alignment horizontal="left" vertical="top"/>
    </xf>
    <xf numFmtId="2" fontId="5" fillId="0" borderId="0" xfId="22" quotePrefix="1" applyNumberFormat="1" applyFont="1" applyAlignment="1">
      <alignment vertical="top" wrapText="1"/>
    </xf>
    <xf numFmtId="0" fontId="1" fillId="0" borderId="0" xfId="26" quotePrefix="1" applyAlignment="1">
      <alignment vertical="top" wrapText="1"/>
    </xf>
    <xf numFmtId="0" fontId="2" fillId="0" borderId="16" xfId="0" applyFont="1" applyBorder="1" applyAlignment="1">
      <alignment vertical="top" wrapText="1"/>
    </xf>
    <xf numFmtId="49" fontId="5" fillId="0" borderId="7" xfId="22" quotePrefix="1" applyNumberFormat="1" applyFont="1" applyBorder="1" applyAlignment="1">
      <alignment vertical="top" wrapText="1"/>
    </xf>
    <xf numFmtId="2" fontId="2" fillId="0" borderId="5" xfId="26" applyNumberFormat="1" applyFont="1" applyBorder="1" applyAlignment="1">
      <alignment horizontal="center" vertical="top" wrapText="1"/>
    </xf>
    <xf numFmtId="2" fontId="5" fillId="0" borderId="5" xfId="26" applyNumberFormat="1" applyFont="1" applyBorder="1" applyAlignment="1">
      <alignment horizontal="center" vertical="top" wrapText="1"/>
    </xf>
    <xf numFmtId="0" fontId="2" fillId="0" borderId="5" xfId="30" applyFont="1" applyBorder="1" applyAlignment="1">
      <alignment horizontal="left" vertical="top"/>
    </xf>
    <xf numFmtId="0" fontId="2" fillId="0" borderId="5" xfId="23" applyFont="1" applyBorder="1" applyAlignment="1">
      <alignment horizontal="left" vertical="top"/>
    </xf>
    <xf numFmtId="0" fontId="2" fillId="0" borderId="5" xfId="25" applyFont="1" applyBorder="1" applyAlignment="1">
      <alignment horizontal="left" vertical="top"/>
    </xf>
    <xf numFmtId="0" fontId="5" fillId="0" borderId="12" xfId="0" quotePrefix="1" applyFont="1" applyBorder="1" applyAlignment="1">
      <alignment horizontal="left" vertical="top"/>
    </xf>
    <xf numFmtId="168" fontId="2" fillId="0" borderId="5" xfId="22" applyNumberFormat="1" applyFont="1" applyBorder="1" applyAlignment="1">
      <alignment horizontal="center" vertical="top" wrapText="1"/>
    </xf>
    <xf numFmtId="0" fontId="5" fillId="0" borderId="0" xfId="25" applyFont="1" applyAlignment="1">
      <alignment horizontal="left" vertical="top" wrapText="1"/>
    </xf>
    <xf numFmtId="0" fontId="5" fillId="0" borderId="12" xfId="0" applyFont="1" applyBorder="1" applyAlignment="1">
      <alignment horizontal="left" vertical="top"/>
    </xf>
    <xf numFmtId="0" fontId="5" fillId="0" borderId="12" xfId="26" quotePrefix="1" applyFont="1" applyBorder="1" applyAlignment="1">
      <alignment vertical="top" wrapText="1"/>
    </xf>
    <xf numFmtId="0" fontId="1" fillId="0" borderId="12" xfId="26" applyBorder="1" applyAlignment="1">
      <alignment horizontal="left" vertical="top" wrapText="1"/>
    </xf>
    <xf numFmtId="0" fontId="1" fillId="0" borderId="11" xfId="26" applyBorder="1" applyAlignment="1">
      <alignment horizontal="left" vertical="top" wrapText="1"/>
    </xf>
    <xf numFmtId="0" fontId="5" fillId="0" borderId="0" xfId="0" applyFont="1" applyAlignment="1">
      <alignment horizontal="left" vertical="top"/>
    </xf>
    <xf numFmtId="0" fontId="2" fillId="0" borderId="0" xfId="26" applyFont="1" applyAlignment="1">
      <alignment vertical="top" wrapText="1"/>
    </xf>
    <xf numFmtId="0" fontId="5" fillId="0" borderId="0" xfId="28" quotePrefix="1" applyAlignment="1">
      <alignment vertical="top" wrapText="1"/>
    </xf>
    <xf numFmtId="0" fontId="5" fillId="0" borderId="12" xfId="28" quotePrefix="1" applyBorder="1" applyAlignment="1">
      <alignment vertical="top" wrapText="1"/>
    </xf>
    <xf numFmtId="0" fontId="2" fillId="0" borderId="5" xfId="28" applyFont="1" applyBorder="1" applyAlignment="1">
      <alignment horizontal="left" vertical="top"/>
    </xf>
    <xf numFmtId="2" fontId="2" fillId="0" borderId="16" xfId="28" applyNumberFormat="1" applyFont="1" applyBorder="1" applyAlignment="1">
      <alignment horizontal="center" vertical="top"/>
    </xf>
    <xf numFmtId="0" fontId="2" fillId="0" borderId="19" xfId="22" applyFont="1" applyBorder="1" applyAlignment="1">
      <alignment horizontal="center" vertical="top"/>
    </xf>
    <xf numFmtId="2" fontId="2" fillId="0" borderId="19" xfId="22" applyNumberFormat="1" applyFont="1" applyBorder="1" applyAlignment="1">
      <alignment horizontal="center" vertical="top"/>
    </xf>
    <xf numFmtId="0" fontId="2" fillId="0" borderId="3" xfId="22" applyFont="1" applyBorder="1" applyAlignment="1">
      <alignment horizontal="center" vertical="top"/>
    </xf>
    <xf numFmtId="2" fontId="2" fillId="0" borderId="3" xfId="22" applyNumberFormat="1" applyFont="1" applyBorder="1" applyAlignment="1">
      <alignment horizontal="center" vertical="top"/>
    </xf>
    <xf numFmtId="4" fontId="5" fillId="0" borderId="5" xfId="0" applyNumberFormat="1" applyFont="1" applyBorder="1" applyAlignment="1">
      <alignment horizontal="right" vertical="top"/>
    </xf>
    <xf numFmtId="0" fontId="5" fillId="0" borderId="16" xfId="0" applyFont="1" applyBorder="1" applyAlignment="1">
      <alignment vertical="top" wrapText="1"/>
    </xf>
    <xf numFmtId="2" fontId="5" fillId="0" borderId="12" xfId="23" quotePrefix="1" applyNumberFormat="1" applyBorder="1" applyAlignment="1">
      <alignment vertical="top" wrapText="1"/>
    </xf>
    <xf numFmtId="0" fontId="2" fillId="0" borderId="20" xfId="31" applyFont="1" applyBorder="1" applyAlignment="1">
      <alignment vertical="top" wrapText="1"/>
    </xf>
    <xf numFmtId="0" fontId="5" fillId="0" borderId="20" xfId="27" applyFont="1" applyBorder="1" applyAlignment="1">
      <alignment vertical="top" wrapText="1"/>
    </xf>
    <xf numFmtId="0" fontId="5" fillId="0" borderId="20" xfId="27" quotePrefix="1" applyFont="1" applyBorder="1" applyAlignment="1">
      <alignment vertical="top" wrapText="1"/>
    </xf>
    <xf numFmtId="0" fontId="5" fillId="0" borderId="0" xfId="24" applyFont="1" applyAlignment="1">
      <alignment horizontal="center" vertical="center"/>
    </xf>
    <xf numFmtId="0" fontId="0" fillId="0" borderId="16" xfId="0" applyBorder="1" applyAlignment="1">
      <alignment vertical="top" wrapText="1"/>
    </xf>
    <xf numFmtId="0" fontId="5" fillId="0" borderId="0" xfId="28" applyAlignment="1">
      <alignment vertical="top"/>
    </xf>
    <xf numFmtId="0" fontId="5" fillId="0" borderId="0" xfId="28" applyAlignment="1">
      <alignment horizontal="left" vertical="top"/>
    </xf>
    <xf numFmtId="0" fontId="8" fillId="0" borderId="0" xfId="0" applyFont="1" applyAlignment="1">
      <alignment vertical="top"/>
    </xf>
    <xf numFmtId="0" fontId="4" fillId="0" borderId="0" xfId="22" applyFont="1" applyAlignment="1">
      <alignment vertical="top"/>
    </xf>
    <xf numFmtId="2" fontId="6" fillId="0" borderId="0" xfId="22" applyNumberFormat="1" applyFont="1" applyAlignment="1">
      <alignment horizontal="center" vertical="top"/>
    </xf>
    <xf numFmtId="3" fontId="4" fillId="0" borderId="0" xfId="22" applyNumberFormat="1" applyFont="1" applyAlignment="1">
      <alignment vertical="top"/>
    </xf>
    <xf numFmtId="2" fontId="2" fillId="0" borderId="21" xfId="22" applyNumberFormat="1" applyFont="1" applyBorder="1" applyAlignment="1">
      <alignment horizontal="center" vertical="top"/>
    </xf>
    <xf numFmtId="2" fontId="2" fillId="0" borderId="4" xfId="22" applyNumberFormat="1" applyFont="1" applyBorder="1" applyAlignment="1">
      <alignment horizontal="center" vertical="top"/>
    </xf>
    <xf numFmtId="49" fontId="2" fillId="0" borderId="4" xfId="22" applyNumberFormat="1" applyFont="1" applyBorder="1" applyAlignment="1">
      <alignment horizontal="center" vertical="top"/>
    </xf>
    <xf numFmtId="0" fontId="2" fillId="0" borderId="4" xfId="22" applyFont="1" applyBorder="1" applyAlignment="1">
      <alignment horizontal="center" vertical="top"/>
    </xf>
    <xf numFmtId="0" fontId="2" fillId="0" borderId="5" xfId="22" applyFont="1" applyBorder="1" applyAlignment="1">
      <alignment horizontal="center" vertical="top"/>
    </xf>
    <xf numFmtId="2" fontId="2" fillId="0" borderId="11" xfId="22" applyNumberFormat="1" applyFont="1" applyBorder="1" applyAlignment="1">
      <alignment horizontal="center" vertical="top"/>
    </xf>
    <xf numFmtId="2" fontId="2" fillId="0" borderId="0" xfId="22" applyNumberFormat="1" applyFont="1" applyAlignment="1">
      <alignment horizontal="center" vertical="top"/>
    </xf>
    <xf numFmtId="49" fontId="2" fillId="0" borderId="0" xfId="22" applyNumberFormat="1" applyFont="1" applyAlignment="1">
      <alignment horizontal="center" vertical="top"/>
    </xf>
    <xf numFmtId="0" fontId="2" fillId="0" borderId="0" xfId="22" applyFont="1" applyAlignment="1">
      <alignment horizontal="left" vertical="top"/>
    </xf>
    <xf numFmtId="0" fontId="2" fillId="0" borderId="9" xfId="22" applyFont="1" applyBorder="1" applyAlignment="1">
      <alignment horizontal="center" vertical="top"/>
    </xf>
    <xf numFmtId="2" fontId="2" fillId="0" borderId="22" xfId="22" applyNumberFormat="1" applyFont="1" applyBorder="1" applyAlignment="1">
      <alignment horizontal="center" vertical="top"/>
    </xf>
    <xf numFmtId="2" fontId="2" fillId="0" borderId="17" xfId="22" applyNumberFormat="1" applyFont="1" applyBorder="1" applyAlignment="1">
      <alignment horizontal="center" vertical="top"/>
    </xf>
    <xf numFmtId="49" fontId="2" fillId="0" borderId="17" xfId="22" applyNumberFormat="1" applyFont="1" applyBorder="1" applyAlignment="1">
      <alignment horizontal="center" vertical="top"/>
    </xf>
    <xf numFmtId="0" fontId="2" fillId="0" borderId="17" xfId="22" applyFont="1" applyBorder="1" applyAlignment="1">
      <alignment horizontal="center" vertical="top"/>
    </xf>
    <xf numFmtId="0" fontId="2" fillId="0" borderId="18" xfId="27" applyFont="1" applyBorder="1" applyAlignment="1">
      <alignment horizontal="left" vertical="top"/>
    </xf>
    <xf numFmtId="0" fontId="5" fillId="0" borderId="23" xfId="27" applyFont="1" applyBorder="1" applyAlignment="1">
      <alignment horizontal="center" vertical="top"/>
    </xf>
    <xf numFmtId="0" fontId="5" fillId="0" borderId="0" xfId="27" applyFont="1" applyAlignment="1">
      <alignment horizontal="left" vertical="top"/>
    </xf>
    <xf numFmtId="0" fontId="2" fillId="0" borderId="0" xfId="27" applyFont="1" applyAlignment="1">
      <alignment horizontal="left" vertical="top"/>
    </xf>
    <xf numFmtId="0" fontId="5" fillId="0" borderId="8" xfId="27" quotePrefix="1" applyFont="1" applyBorder="1" applyAlignment="1">
      <alignment horizontal="center" vertical="top"/>
    </xf>
    <xf numFmtId="0" fontId="5" fillId="0" borderId="20" xfId="27" applyFont="1" applyBorder="1" applyAlignment="1">
      <alignment horizontal="center" vertical="top"/>
    </xf>
    <xf numFmtId="0" fontId="5" fillId="0" borderId="0" xfId="27" applyFont="1" applyAlignment="1">
      <alignment horizontal="center" vertical="top"/>
    </xf>
    <xf numFmtId="0" fontId="5" fillId="0" borderId="24" xfId="27" applyFont="1" applyBorder="1" applyAlignment="1">
      <alignment horizontal="center" vertical="top"/>
    </xf>
    <xf numFmtId="0" fontId="5" fillId="0" borderId="5" xfId="9" applyNumberFormat="1" applyFont="1" applyBorder="1" applyAlignment="1">
      <alignment horizontal="center" vertical="top"/>
    </xf>
    <xf numFmtId="0" fontId="5" fillId="0" borderId="18" xfId="27" applyFont="1" applyBorder="1" applyAlignment="1">
      <alignment horizontal="center" vertical="top"/>
    </xf>
    <xf numFmtId="0" fontId="5" fillId="0" borderId="18" xfId="9" applyNumberFormat="1" applyFont="1" applyBorder="1" applyAlignment="1">
      <alignment horizontal="right" vertical="top"/>
    </xf>
    <xf numFmtId="0" fontId="5" fillId="0" borderId="0" xfId="9" applyNumberFormat="1" applyFont="1" applyBorder="1" applyAlignment="1">
      <alignment horizontal="right" vertical="top"/>
    </xf>
    <xf numFmtId="0" fontId="5" fillId="0" borderId="17" xfId="27" applyFont="1" applyBorder="1" applyAlignment="1">
      <alignment horizontal="center" vertical="top"/>
    </xf>
    <xf numFmtId="0" fontId="5" fillId="0" borderId="17" xfId="9" applyNumberFormat="1" applyFont="1" applyBorder="1" applyAlignment="1">
      <alignment horizontal="right" vertical="top"/>
    </xf>
    <xf numFmtId="49" fontId="2" fillId="0" borderId="5" xfId="0" applyNumberFormat="1" applyFont="1" applyBorder="1" applyAlignment="1">
      <alignment vertical="top"/>
    </xf>
    <xf numFmtId="0" fontId="5" fillId="0" borderId="20" xfId="28" quotePrefix="1" applyBorder="1" applyAlignment="1">
      <alignment horizontal="center" vertical="top"/>
    </xf>
    <xf numFmtId="0" fontId="2" fillId="0" borderId="11" xfId="0" applyFont="1" applyBorder="1" applyAlignment="1">
      <alignment horizontal="center" vertical="top"/>
    </xf>
    <xf numFmtId="49" fontId="5" fillId="0" borderId="0" xfId="0" applyNumberFormat="1" applyFont="1" applyAlignment="1">
      <alignment horizontal="left" vertical="top"/>
    </xf>
    <xf numFmtId="0" fontId="0" fillId="0" borderId="0" xfId="0" quotePrefix="1" applyAlignment="1">
      <alignment horizontal="left" vertical="top"/>
    </xf>
    <xf numFmtId="0" fontId="0" fillId="0" borderId="0" xfId="0" applyAlignment="1">
      <alignment horizontal="left" vertical="top"/>
    </xf>
    <xf numFmtId="0" fontId="5" fillId="0" borderId="0" xfId="0" applyFont="1" applyAlignment="1">
      <alignment horizontal="right" vertical="top"/>
    </xf>
    <xf numFmtId="0" fontId="2" fillId="0" borderId="0" xfId="0" applyFont="1" applyAlignment="1">
      <alignment horizontal="center" vertical="top"/>
    </xf>
    <xf numFmtId="0" fontId="5" fillId="0" borderId="0" xfId="28" applyAlignment="1">
      <alignment horizontal="center" vertical="top"/>
    </xf>
    <xf numFmtId="49" fontId="2" fillId="0" borderId="0" xfId="0" applyNumberFormat="1" applyFont="1" applyAlignment="1">
      <alignment horizontal="left" vertical="top"/>
    </xf>
    <xf numFmtId="0" fontId="5" fillId="0" borderId="5" xfId="27" applyFont="1" applyBorder="1" applyAlignment="1">
      <alignment horizontal="center" vertical="top"/>
    </xf>
    <xf numFmtId="0" fontId="5" fillId="0" borderId="5" xfId="1" applyNumberFormat="1" applyFont="1" applyBorder="1" applyAlignment="1">
      <alignment horizontal="right" vertical="top"/>
    </xf>
    <xf numFmtId="0" fontId="5" fillId="0" borderId="8" xfId="28" applyBorder="1" applyAlignment="1">
      <alignment horizontal="center" vertical="top"/>
    </xf>
    <xf numFmtId="0" fontId="5" fillId="0" borderId="8" xfId="2" applyNumberFormat="1" applyFont="1" applyBorder="1" applyAlignment="1">
      <alignment horizontal="center" vertical="top"/>
    </xf>
    <xf numFmtId="0" fontId="5" fillId="0" borderId="0" xfId="28" applyAlignment="1">
      <alignment vertical="top" wrapText="1"/>
    </xf>
    <xf numFmtId="0" fontId="5" fillId="0" borderId="5" xfId="9" applyNumberFormat="1" applyFont="1" applyBorder="1" applyAlignment="1">
      <alignment horizontal="right" vertical="top"/>
    </xf>
    <xf numFmtId="0" fontId="0" fillId="0" borderId="5" xfId="0" applyBorder="1" applyAlignment="1">
      <alignment horizontal="center" vertical="top"/>
    </xf>
    <xf numFmtId="0" fontId="0" fillId="0" borderId="11" xfId="0" applyBorder="1" applyAlignment="1">
      <alignment horizontal="center" vertical="top"/>
    </xf>
    <xf numFmtId="0" fontId="0" fillId="0" borderId="11" xfId="0" applyBorder="1" applyAlignment="1">
      <alignment vertical="top"/>
    </xf>
    <xf numFmtId="0" fontId="0" fillId="0" borderId="12" xfId="0" applyBorder="1" applyAlignment="1">
      <alignment vertical="top"/>
    </xf>
    <xf numFmtId="0" fontId="0" fillId="0" borderId="5" xfId="0" applyBorder="1" applyAlignment="1">
      <alignment horizontal="left" vertical="top"/>
    </xf>
    <xf numFmtId="0" fontId="2" fillId="0" borderId="0" xfId="0" applyFont="1" applyAlignment="1">
      <alignment horizontal="left" vertical="top"/>
    </xf>
    <xf numFmtId="0" fontId="5" fillId="0" borderId="0" xfId="0" applyFont="1" applyAlignment="1">
      <alignment vertical="top"/>
    </xf>
    <xf numFmtId="0" fontId="5" fillId="0" borderId="11" xfId="0" applyFont="1" applyBorder="1" applyAlignment="1">
      <alignment horizontal="center" vertical="top"/>
    </xf>
    <xf numFmtId="0" fontId="1" fillId="0" borderId="0" xfId="0" quotePrefix="1" applyFont="1" applyAlignment="1">
      <alignment horizontal="left" vertical="top"/>
    </xf>
    <xf numFmtId="0" fontId="1" fillId="0" borderId="0" xfId="0" applyFont="1" applyAlignment="1">
      <alignment horizontal="left" vertical="top"/>
    </xf>
    <xf numFmtId="0" fontId="1" fillId="0" borderId="11" xfId="0" applyFont="1" applyBorder="1" applyAlignment="1">
      <alignment horizontal="left" vertical="top"/>
    </xf>
    <xf numFmtId="165" fontId="1" fillId="0" borderId="5" xfId="8" applyNumberFormat="1" applyFont="1" applyBorder="1" applyAlignment="1">
      <alignment horizontal="right" vertical="top"/>
    </xf>
    <xf numFmtId="0" fontId="4" fillId="0" borderId="3" xfId="22" applyFont="1" applyBorder="1" applyAlignment="1">
      <alignment horizontal="left" vertical="top"/>
    </xf>
    <xf numFmtId="0" fontId="4" fillId="0" borderId="4" xfId="22" applyFont="1" applyBorder="1" applyAlignment="1">
      <alignment horizontal="left" vertical="top"/>
    </xf>
    <xf numFmtId="0" fontId="4" fillId="0" borderId="4" xfId="22" applyFont="1" applyBorder="1" applyAlignment="1">
      <alignment horizontal="center" vertical="top"/>
    </xf>
    <xf numFmtId="0" fontId="5" fillId="0" borderId="5" xfId="22" applyFont="1" applyBorder="1" applyAlignment="1">
      <alignment horizontal="left" vertical="top"/>
    </xf>
    <xf numFmtId="0" fontId="5" fillId="0" borderId="0" xfId="22" applyFont="1" applyAlignment="1">
      <alignment horizontal="left" vertical="top"/>
    </xf>
    <xf numFmtId="0" fontId="5" fillId="0" borderId="0" xfId="22" applyFont="1" applyAlignment="1">
      <alignment horizontal="center" vertical="top"/>
    </xf>
    <xf numFmtId="0" fontId="4" fillId="0" borderId="6" xfId="22" applyFont="1" applyBorder="1" applyAlignment="1">
      <alignment horizontal="left" vertical="top"/>
    </xf>
    <xf numFmtId="0" fontId="4" fillId="0" borderId="7" xfId="22" applyFont="1" applyBorder="1" applyAlignment="1">
      <alignment horizontal="left" vertical="top"/>
    </xf>
    <xf numFmtId="0" fontId="4" fillId="0" borderId="7" xfId="22" applyFont="1" applyBorder="1" applyAlignment="1">
      <alignment horizontal="center" vertical="top"/>
    </xf>
    <xf numFmtId="0" fontId="4" fillId="0" borderId="0" xfId="22" applyFont="1" applyAlignment="1">
      <alignment horizontal="center" vertical="top"/>
    </xf>
    <xf numFmtId="2" fontId="2" fillId="0" borderId="12" xfId="22" applyNumberFormat="1" applyFont="1" applyBorder="1" applyAlignment="1">
      <alignment horizontal="center" vertical="top"/>
    </xf>
    <xf numFmtId="2" fontId="2" fillId="0" borderId="7" xfId="22" applyNumberFormat="1" applyFont="1" applyBorder="1" applyAlignment="1">
      <alignment horizontal="left" vertical="top"/>
    </xf>
    <xf numFmtId="0" fontId="2" fillId="0" borderId="7" xfId="22" applyFont="1" applyBorder="1" applyAlignment="1">
      <alignment horizontal="left" vertical="top"/>
    </xf>
    <xf numFmtId="0" fontId="2" fillId="0" borderId="7" xfId="22" applyFont="1" applyBorder="1" applyAlignment="1">
      <alignment horizontal="center" vertical="top"/>
    </xf>
    <xf numFmtId="0" fontId="2" fillId="0" borderId="7" xfId="5" applyNumberFormat="1" applyFont="1" applyFill="1" applyBorder="1" applyAlignment="1">
      <alignment horizontal="center" vertical="top"/>
    </xf>
    <xf numFmtId="0" fontId="2" fillId="0" borderId="25" xfId="22" applyFont="1" applyBorder="1" applyAlignment="1">
      <alignment horizontal="center" vertical="top"/>
    </xf>
    <xf numFmtId="2" fontId="2" fillId="0" borderId="25" xfId="22" applyNumberFormat="1" applyFont="1" applyBorder="1" applyAlignment="1">
      <alignment horizontal="center" vertical="top"/>
    </xf>
    <xf numFmtId="0" fontId="2" fillId="0" borderId="21" xfId="22" applyFont="1" applyBorder="1" applyAlignment="1">
      <alignment horizontal="center" vertical="top"/>
    </xf>
    <xf numFmtId="0" fontId="2" fillId="0" borderId="12" xfId="22" applyFont="1" applyBorder="1" applyAlignment="1">
      <alignment horizontal="center" vertical="top"/>
    </xf>
    <xf numFmtId="0" fontId="2" fillId="0" borderId="11" xfId="22" applyFont="1" applyBorder="1" applyAlignment="1">
      <alignment horizontal="left" vertical="top"/>
    </xf>
    <xf numFmtId="49" fontId="2" fillId="0" borderId="7" xfId="22" applyNumberFormat="1" applyFont="1" applyBorder="1" applyAlignment="1">
      <alignment horizontal="center" vertical="top"/>
    </xf>
    <xf numFmtId="0" fontId="2" fillId="0" borderId="13" xfId="22" applyFont="1" applyBorder="1" applyAlignment="1">
      <alignment horizontal="center" vertical="top"/>
    </xf>
    <xf numFmtId="3" fontId="2" fillId="0" borderId="3" xfId="5" applyNumberFormat="1" applyFont="1" applyFill="1" applyBorder="1" applyAlignment="1">
      <alignment horizontal="center" vertical="top"/>
    </xf>
    <xf numFmtId="3" fontId="2" fillId="0" borderId="11" xfId="5" applyNumberFormat="1" applyFont="1" applyFill="1" applyBorder="1" applyAlignment="1">
      <alignment horizontal="center" vertical="top"/>
    </xf>
    <xf numFmtId="0" fontId="5" fillId="0" borderId="5" xfId="26" applyFont="1" applyBorder="1" applyAlignment="1">
      <alignment horizontal="center" vertical="top"/>
    </xf>
    <xf numFmtId="0" fontId="5" fillId="0" borderId="5" xfId="7" applyNumberFormat="1" applyFont="1" applyFill="1" applyBorder="1" applyAlignment="1">
      <alignment horizontal="right" vertical="top"/>
    </xf>
    <xf numFmtId="3" fontId="5" fillId="0" borderId="5" xfId="10" applyFont="1" applyFill="1" applyBorder="1" applyAlignment="1">
      <alignment horizontal="center" vertical="top"/>
    </xf>
    <xf numFmtId="0" fontId="5" fillId="0" borderId="0" xfId="26" applyFont="1" applyAlignment="1">
      <alignment vertical="top"/>
    </xf>
    <xf numFmtId="0" fontId="5" fillId="0" borderId="5" xfId="26" applyFont="1" applyBorder="1" applyAlignment="1">
      <alignment horizontal="left" vertical="top"/>
    </xf>
    <xf numFmtId="2" fontId="5" fillId="0" borderId="5" xfId="26" applyNumberFormat="1" applyFont="1" applyBorder="1" applyAlignment="1">
      <alignment horizontal="left" vertical="top"/>
    </xf>
    <xf numFmtId="0" fontId="5" fillId="0" borderId="0" xfId="26" quotePrefix="1" applyFont="1" applyAlignment="1">
      <alignment horizontal="left" vertical="top"/>
    </xf>
    <xf numFmtId="0" fontId="5" fillId="0" borderId="0" xfId="26" applyFont="1" applyAlignment="1">
      <alignment horizontal="left" vertical="top"/>
    </xf>
    <xf numFmtId="3" fontId="5" fillId="0" borderId="5" xfId="22" applyNumberFormat="1" applyFont="1" applyBorder="1" applyAlignment="1">
      <alignment horizontal="center" vertical="top"/>
    </xf>
    <xf numFmtId="3" fontId="5" fillId="0" borderId="5" xfId="10" applyFont="1" applyFill="1" applyBorder="1" applyAlignment="1">
      <alignment horizontal="right" vertical="top"/>
    </xf>
    <xf numFmtId="3" fontId="5" fillId="0" borderId="5" xfId="1" applyNumberFormat="1" applyFont="1" applyFill="1" applyBorder="1" applyAlignment="1">
      <alignment horizontal="center" vertical="top"/>
    </xf>
    <xf numFmtId="3" fontId="1" fillId="0" borderId="5" xfId="9" applyFont="1" applyFill="1" applyBorder="1" applyAlignment="1">
      <alignment horizontal="right" vertical="top"/>
    </xf>
    <xf numFmtId="0" fontId="1" fillId="0" borderId="5" xfId="26" applyBorder="1" applyAlignment="1">
      <alignment horizontal="center" vertical="top"/>
    </xf>
    <xf numFmtId="0" fontId="1" fillId="0" borderId="0" xfId="26" applyAlignment="1">
      <alignment horizontal="left" vertical="top"/>
    </xf>
    <xf numFmtId="0" fontId="1" fillId="0" borderId="11" xfId="26" applyBorder="1" applyAlignment="1">
      <alignment horizontal="left" vertical="top"/>
    </xf>
    <xf numFmtId="3" fontId="5" fillId="0" borderId="5" xfId="5" applyNumberFormat="1" applyFont="1" applyFill="1" applyBorder="1" applyAlignment="1">
      <alignment horizontal="center" vertical="top"/>
    </xf>
    <xf numFmtId="3" fontId="1" fillId="0" borderId="5" xfId="7" quotePrefix="1" applyNumberFormat="1" applyFont="1" applyFill="1" applyBorder="1" applyAlignment="1">
      <alignment horizontal="center" vertical="top"/>
    </xf>
    <xf numFmtId="0" fontId="1" fillId="0" borderId="0" xfId="26" applyAlignment="1">
      <alignment vertical="top"/>
    </xf>
    <xf numFmtId="0" fontId="5" fillId="0" borderId="5" xfId="0" applyFont="1" applyBorder="1" applyAlignment="1">
      <alignment horizontal="left" vertical="top"/>
    </xf>
    <xf numFmtId="165" fontId="5" fillId="0" borderId="5" xfId="1" applyNumberFormat="1" applyFont="1" applyFill="1" applyBorder="1" applyAlignment="1">
      <alignment horizontal="right" vertical="top"/>
    </xf>
    <xf numFmtId="0" fontId="10" fillId="0" borderId="0" xfId="0" applyFont="1" applyAlignment="1">
      <alignment horizontal="left" vertical="top"/>
    </xf>
    <xf numFmtId="3" fontId="5" fillId="0" borderId="5" xfId="1" applyNumberFormat="1" applyFont="1" applyFill="1" applyBorder="1" applyAlignment="1">
      <alignment horizontal="right" vertical="top"/>
    </xf>
    <xf numFmtId="0" fontId="1" fillId="0" borderId="5" xfId="26" applyBorder="1" applyAlignment="1">
      <alignment horizontal="left" vertical="top"/>
    </xf>
    <xf numFmtId="2" fontId="1" fillId="0" borderId="5" xfId="26" applyNumberFormat="1" applyBorder="1" applyAlignment="1">
      <alignment horizontal="left" vertical="top"/>
    </xf>
    <xf numFmtId="0" fontId="1" fillId="0" borderId="0" xfId="26" quotePrefix="1" applyAlignment="1">
      <alignment horizontal="left" vertical="top"/>
    </xf>
    <xf numFmtId="0" fontId="1" fillId="0" borderId="5" xfId="26" applyBorder="1" applyAlignment="1">
      <alignment vertical="top"/>
    </xf>
    <xf numFmtId="3" fontId="5" fillId="0" borderId="5" xfId="9" applyFont="1" applyFill="1" applyBorder="1" applyAlignment="1">
      <alignment horizontal="right" vertical="top"/>
    </xf>
    <xf numFmtId="3" fontId="5" fillId="0" borderId="5" xfId="7" applyNumberFormat="1" applyFont="1" applyFill="1" applyBorder="1" applyAlignment="1">
      <alignment horizontal="center" vertical="top"/>
    </xf>
    <xf numFmtId="0" fontId="2" fillId="0" borderId="5" xfId="26" applyFont="1" applyBorder="1" applyAlignment="1">
      <alignment vertical="top"/>
    </xf>
    <xf numFmtId="3" fontId="1" fillId="0" borderId="5" xfId="26" applyNumberFormat="1" applyBorder="1" applyAlignment="1">
      <alignment horizontal="center" vertical="top"/>
    </xf>
    <xf numFmtId="3" fontId="5" fillId="0" borderId="5" xfId="0" applyNumberFormat="1" applyFont="1" applyBorder="1" applyAlignment="1">
      <alignment horizontal="center" vertical="top"/>
    </xf>
    <xf numFmtId="0" fontId="1" fillId="0" borderId="12" xfId="26" applyBorder="1" applyAlignment="1">
      <alignment horizontal="left" vertical="top"/>
    </xf>
    <xf numFmtId="0" fontId="0" fillId="0" borderId="0" xfId="26" quotePrefix="1" applyFont="1" applyAlignment="1">
      <alignment horizontal="left" vertical="top"/>
    </xf>
    <xf numFmtId="0" fontId="5" fillId="0" borderId="11" xfId="26" applyFont="1" applyBorder="1" applyAlignment="1">
      <alignment horizontal="left" vertical="top"/>
    </xf>
    <xf numFmtId="0" fontId="0" fillId="0" borderId="5" xfId="26" quotePrefix="1" applyFont="1" applyBorder="1" applyAlignment="1">
      <alignment horizontal="center" vertical="top"/>
    </xf>
    <xf numFmtId="0" fontId="0" fillId="0" borderId="5" xfId="26" applyFont="1" applyBorder="1" applyAlignment="1">
      <alignment horizontal="center" vertical="top"/>
    </xf>
    <xf numFmtId="3" fontId="0" fillId="0" borderId="5" xfId="26" applyNumberFormat="1" applyFont="1" applyBorder="1" applyAlignment="1">
      <alignment horizontal="center" vertical="top"/>
    </xf>
    <xf numFmtId="3" fontId="5" fillId="0" borderId="5" xfId="26" applyNumberFormat="1" applyFont="1" applyBorder="1" applyAlignment="1">
      <alignment horizontal="center" vertical="top"/>
    </xf>
    <xf numFmtId="0" fontId="2" fillId="0" borderId="0" xfId="30" applyFont="1" applyAlignment="1">
      <alignment horizontal="left" vertical="top"/>
    </xf>
    <xf numFmtId="0" fontId="5" fillId="0" borderId="0" xfId="30" applyFont="1" applyAlignment="1">
      <alignment horizontal="left" vertical="top"/>
    </xf>
    <xf numFmtId="0" fontId="5" fillId="0" borderId="5" xfId="30" applyFont="1" applyBorder="1" applyAlignment="1">
      <alignment horizontal="center" vertical="top"/>
    </xf>
    <xf numFmtId="0" fontId="5" fillId="0" borderId="0" xfId="30" applyFont="1" applyAlignment="1">
      <alignment vertical="top"/>
    </xf>
    <xf numFmtId="2" fontId="2" fillId="0" borderId="5" xfId="30" applyNumberFormat="1" applyFont="1" applyBorder="1" applyAlignment="1">
      <alignment horizontal="left" vertical="top"/>
    </xf>
    <xf numFmtId="0" fontId="5" fillId="0" borderId="0" xfId="30" quotePrefix="1" applyFont="1" applyAlignment="1">
      <alignment horizontal="left" vertical="top"/>
    </xf>
    <xf numFmtId="0" fontId="5" fillId="0" borderId="5" xfId="30" applyFont="1" applyBorder="1" applyAlignment="1">
      <alignment horizontal="left" vertical="top"/>
    </xf>
    <xf numFmtId="49" fontId="5" fillId="0" borderId="0" xfId="22" applyNumberFormat="1" applyFont="1" applyAlignment="1">
      <alignment horizontal="left" vertical="top"/>
    </xf>
    <xf numFmtId="49" fontId="5" fillId="0" borderId="5" xfId="22" applyNumberFormat="1" applyFont="1" applyBorder="1" applyAlignment="1">
      <alignment horizontal="center" vertical="top"/>
    </xf>
    <xf numFmtId="0" fontId="5" fillId="0" borderId="5" xfId="0" applyFont="1" applyBorder="1" applyAlignment="1">
      <alignment horizontal="center" vertical="top" wrapText="1"/>
    </xf>
    <xf numFmtId="3" fontId="5" fillId="0" borderId="5" xfId="1" applyNumberFormat="1" applyFont="1" applyFill="1" applyBorder="1" applyAlignment="1">
      <alignment horizontal="right" vertical="top" wrapText="1"/>
    </xf>
    <xf numFmtId="0" fontId="5" fillId="0" borderId="12" xfId="30" quotePrefix="1" applyFont="1" applyBorder="1" applyAlignment="1">
      <alignment horizontal="left" vertical="top"/>
    </xf>
    <xf numFmtId="0" fontId="5" fillId="0" borderId="11" xfId="30" applyFont="1" applyBorder="1" applyAlignment="1">
      <alignment horizontal="left" vertical="top"/>
    </xf>
    <xf numFmtId="49" fontId="5" fillId="0" borderId="5" xfId="23" applyNumberFormat="1" applyBorder="1" applyAlignment="1">
      <alignment horizontal="center" vertical="top"/>
    </xf>
    <xf numFmtId="0" fontId="5" fillId="0" borderId="5" xfId="23" quotePrefix="1" applyBorder="1" applyAlignment="1">
      <alignment horizontal="center" vertical="top"/>
    </xf>
    <xf numFmtId="0" fontId="5" fillId="0" borderId="5" xfId="10" quotePrefix="1" applyNumberFormat="1" applyFont="1" applyFill="1" applyBorder="1" applyAlignment="1">
      <alignment horizontal="right" vertical="top"/>
    </xf>
    <xf numFmtId="0" fontId="5" fillId="0" borderId="5" xfId="25" applyFont="1" applyBorder="1" applyAlignment="1">
      <alignment horizontal="center" vertical="top"/>
    </xf>
    <xf numFmtId="0" fontId="5" fillId="0" borderId="6" xfId="22" applyFont="1" applyBorder="1" applyAlignment="1">
      <alignment horizontal="center" vertical="top"/>
    </xf>
    <xf numFmtId="0" fontId="0" fillId="0" borderId="7" xfId="0" applyBorder="1" applyAlignment="1">
      <alignment vertical="top"/>
    </xf>
    <xf numFmtId="0" fontId="4" fillId="0" borderId="25" xfId="22" applyFont="1" applyBorder="1" applyAlignment="1">
      <alignment horizontal="left" vertical="top"/>
    </xf>
    <xf numFmtId="3" fontId="4" fillId="0" borderId="4" xfId="6" applyNumberFormat="1" applyFont="1" applyFill="1" applyBorder="1" applyAlignment="1">
      <alignment horizontal="center" vertical="top"/>
    </xf>
    <xf numFmtId="0" fontId="2" fillId="0" borderId="0" xfId="22" applyFont="1" applyAlignment="1">
      <alignment horizontal="left" vertical="top" wrapText="1"/>
    </xf>
    <xf numFmtId="0" fontId="4" fillId="0" borderId="19" xfId="22" applyFont="1" applyBorder="1" applyAlignment="1">
      <alignment horizontal="left" vertical="top"/>
    </xf>
    <xf numFmtId="3" fontId="4" fillId="0" borderId="7" xfId="6" applyNumberFormat="1" applyFont="1" applyFill="1" applyBorder="1" applyAlignment="1">
      <alignment horizontal="center" vertical="top"/>
    </xf>
    <xf numFmtId="0" fontId="5" fillId="0" borderId="5" xfId="0" quotePrefix="1" applyFont="1" applyBorder="1" applyAlignment="1">
      <alignment horizontal="center" vertical="top"/>
    </xf>
    <xf numFmtId="3" fontId="5" fillId="0" borderId="5" xfId="22" quotePrefix="1" applyNumberFormat="1" applyFont="1" applyBorder="1" applyAlignment="1">
      <alignment horizontal="center" vertical="top"/>
    </xf>
    <xf numFmtId="2" fontId="5" fillId="0" borderId="0" xfId="28" applyNumberFormat="1" applyAlignment="1">
      <alignment horizontal="left" vertical="top"/>
    </xf>
    <xf numFmtId="4" fontId="5" fillId="0" borderId="0" xfId="1" applyNumberFormat="1" applyFont="1" applyFill="1" applyBorder="1" applyAlignment="1">
      <alignment horizontal="center" vertical="top"/>
    </xf>
    <xf numFmtId="43" fontId="5" fillId="0" borderId="0" xfId="1" applyFont="1" applyFill="1" applyBorder="1" applyAlignment="1">
      <alignment horizontal="center" vertical="top"/>
    </xf>
    <xf numFmtId="4" fontId="5" fillId="0" borderId="0" xfId="10" applyNumberFormat="1" applyFont="1" applyFill="1" applyBorder="1" applyAlignment="1">
      <alignment vertical="top"/>
    </xf>
    <xf numFmtId="0" fontId="21" fillId="0" borderId="0" xfId="31" applyFont="1" applyAlignment="1">
      <alignment vertical="top"/>
    </xf>
    <xf numFmtId="0" fontId="22" fillId="0" borderId="0" xfId="30" applyFont="1" applyAlignment="1">
      <alignment horizontal="left" vertical="top"/>
    </xf>
    <xf numFmtId="2" fontId="22" fillId="0" borderId="0" xfId="30" applyNumberFormat="1" applyFont="1" applyAlignment="1">
      <alignment horizontal="center" vertical="top"/>
    </xf>
    <xf numFmtId="0" fontId="5" fillId="0" borderId="0" xfId="30" applyFont="1" applyAlignment="1">
      <alignment horizontal="center" vertical="top"/>
    </xf>
    <xf numFmtId="3" fontId="5" fillId="0" borderId="0" xfId="1" applyNumberFormat="1" applyFont="1" applyAlignment="1">
      <alignment horizontal="right" vertical="top"/>
    </xf>
    <xf numFmtId="3" fontId="5" fillId="0" borderId="0" xfId="1" applyNumberFormat="1" applyFont="1" applyFill="1" applyAlignment="1">
      <alignment horizontal="right" vertical="top"/>
    </xf>
    <xf numFmtId="4" fontId="22" fillId="0" borderId="0" xfId="10" applyNumberFormat="1" applyFont="1" applyFill="1" applyAlignment="1">
      <alignment horizontal="right" vertical="top"/>
    </xf>
    <xf numFmtId="0" fontId="1" fillId="0" borderId="0" xfId="30" applyAlignment="1">
      <alignment vertical="top"/>
    </xf>
    <xf numFmtId="0" fontId="1" fillId="0" borderId="0" xfId="30" applyAlignment="1">
      <alignment horizontal="center" vertical="top"/>
    </xf>
    <xf numFmtId="0" fontId="2" fillId="0" borderId="0" xfId="5" applyNumberFormat="1" applyFont="1" applyFill="1" applyBorder="1" applyAlignment="1">
      <alignment horizontal="center" vertical="top"/>
    </xf>
    <xf numFmtId="0" fontId="5" fillId="0" borderId="11" xfId="7" applyNumberFormat="1" applyFont="1" applyFill="1" applyBorder="1" applyAlignment="1">
      <alignment horizontal="right" vertical="top"/>
    </xf>
    <xf numFmtId="3" fontId="5" fillId="0" borderId="11" xfId="10" applyFont="1" applyFill="1" applyBorder="1" applyAlignment="1">
      <alignment horizontal="center" vertical="top"/>
    </xf>
    <xf numFmtId="3" fontId="5" fillId="0" borderId="11" xfId="22" applyNumberFormat="1" applyFont="1" applyBorder="1" applyAlignment="1">
      <alignment horizontal="center" vertical="top"/>
    </xf>
    <xf numFmtId="3" fontId="5" fillId="0" borderId="11" xfId="10" applyFont="1" applyFill="1" applyBorder="1" applyAlignment="1">
      <alignment horizontal="right" vertical="top"/>
    </xf>
    <xf numFmtId="3" fontId="5" fillId="0" borderId="11" xfId="1" applyNumberFormat="1" applyFont="1" applyFill="1" applyBorder="1" applyAlignment="1">
      <alignment horizontal="center" vertical="top"/>
    </xf>
    <xf numFmtId="3" fontId="1" fillId="0" borderId="11" xfId="9" applyFont="1" applyFill="1" applyBorder="1" applyAlignment="1">
      <alignment horizontal="right" vertical="top"/>
    </xf>
    <xf numFmtId="3" fontId="5" fillId="0" borderId="11" xfId="5" applyNumberFormat="1" applyFont="1" applyFill="1" applyBorder="1" applyAlignment="1">
      <alignment horizontal="center" vertical="top"/>
    </xf>
    <xf numFmtId="3" fontId="1" fillId="0" borderId="11" xfId="7" quotePrefix="1" applyNumberFormat="1" applyFont="1" applyFill="1" applyBorder="1" applyAlignment="1">
      <alignment horizontal="center" vertical="top"/>
    </xf>
    <xf numFmtId="165" fontId="5" fillId="0" borderId="11" xfId="1" applyNumberFormat="1" applyFont="1" applyFill="1" applyBorder="1" applyAlignment="1">
      <alignment horizontal="right" vertical="top"/>
    </xf>
    <xf numFmtId="3" fontId="5" fillId="0" borderId="11" xfId="1" applyNumberFormat="1" applyFont="1" applyFill="1" applyBorder="1" applyAlignment="1">
      <alignment horizontal="right" vertical="top"/>
    </xf>
    <xf numFmtId="3" fontId="5" fillId="0" borderId="11" xfId="9" applyFont="1" applyFill="1" applyBorder="1" applyAlignment="1">
      <alignment horizontal="right" vertical="top"/>
    </xf>
    <xf numFmtId="3" fontId="5" fillId="0" borderId="11" xfId="7" applyNumberFormat="1" applyFont="1" applyFill="1" applyBorder="1" applyAlignment="1">
      <alignment horizontal="center" vertical="top"/>
    </xf>
    <xf numFmtId="3" fontId="1" fillId="0" borderId="11" xfId="26" applyNumberFormat="1" applyBorder="1" applyAlignment="1">
      <alignment horizontal="center" vertical="top"/>
    </xf>
    <xf numFmtId="3" fontId="5" fillId="0" borderId="11" xfId="0" applyNumberFormat="1" applyFont="1" applyBorder="1" applyAlignment="1">
      <alignment horizontal="center" vertical="top"/>
    </xf>
    <xf numFmtId="0" fontId="1" fillId="0" borderId="11" xfId="26" applyBorder="1" applyAlignment="1">
      <alignment horizontal="center" vertical="top"/>
    </xf>
    <xf numFmtId="0" fontId="0" fillId="0" borderId="11" xfId="26" applyFont="1" applyBorder="1" applyAlignment="1">
      <alignment horizontal="center" vertical="top"/>
    </xf>
    <xf numFmtId="3" fontId="0" fillId="0" borderId="11" xfId="26" applyNumberFormat="1" applyFont="1" applyBorder="1" applyAlignment="1">
      <alignment horizontal="center" vertical="top"/>
    </xf>
    <xf numFmtId="3" fontId="5" fillId="0" borderId="11" xfId="26" applyNumberFormat="1" applyFont="1" applyBorder="1" applyAlignment="1">
      <alignment horizontal="center" vertical="top"/>
    </xf>
    <xf numFmtId="0" fontId="5" fillId="0" borderId="11" xfId="26" applyFont="1" applyBorder="1" applyAlignment="1">
      <alignment horizontal="center" vertical="top"/>
    </xf>
    <xf numFmtId="3" fontId="5" fillId="0" borderId="11" xfId="1" applyNumberFormat="1" applyFont="1" applyFill="1" applyBorder="1" applyAlignment="1">
      <alignment horizontal="right" vertical="top" wrapText="1"/>
    </xf>
    <xf numFmtId="3" fontId="5" fillId="0" borderId="11" xfId="22" quotePrefix="1" applyNumberFormat="1" applyFont="1" applyBorder="1" applyAlignment="1">
      <alignment horizontal="center" vertical="top"/>
    </xf>
    <xf numFmtId="0" fontId="5" fillId="0" borderId="0" xfId="9" applyNumberFormat="1" applyFont="1" applyBorder="1" applyAlignment="1">
      <alignment horizontal="center" vertical="top"/>
    </xf>
    <xf numFmtId="0" fontId="0" fillId="0" borderId="0" xfId="0" applyAlignment="1">
      <alignment horizontal="center" vertical="top"/>
    </xf>
    <xf numFmtId="0" fontId="5" fillId="0" borderId="0" xfId="2" applyNumberFormat="1" applyFont="1" applyBorder="1" applyAlignment="1">
      <alignment horizontal="center" vertical="top"/>
    </xf>
    <xf numFmtId="165" fontId="5" fillId="0" borderId="0" xfId="9" applyNumberFormat="1" applyFont="1" applyBorder="1" applyAlignment="1">
      <alignment horizontal="center" vertical="top"/>
    </xf>
    <xf numFmtId="165" fontId="11" fillId="0" borderId="0" xfId="9" applyNumberFormat="1" applyFont="1" applyBorder="1" applyAlignment="1">
      <alignment horizontal="center" vertical="top"/>
    </xf>
    <xf numFmtId="0" fontId="5" fillId="0" borderId="3" xfId="1" applyNumberFormat="1" applyFont="1" applyBorder="1" applyAlignment="1">
      <alignment horizontal="right" vertical="top"/>
    </xf>
    <xf numFmtId="0" fontId="5" fillId="0" borderId="5" xfId="9" applyNumberFormat="1" applyFont="1" applyFill="1" applyBorder="1" applyAlignment="1">
      <alignment horizontal="center" vertical="top"/>
    </xf>
    <xf numFmtId="3" fontId="5" fillId="0" borderId="5" xfId="9" applyFont="1" applyBorder="1" applyAlignment="1">
      <alignment horizontal="center" vertical="top"/>
    </xf>
    <xf numFmtId="4" fontId="5" fillId="0" borderId="5" xfId="9" applyNumberFormat="1" applyFont="1" applyBorder="1" applyAlignment="1">
      <alignment horizontal="center" vertical="top"/>
    </xf>
    <xf numFmtId="0" fontId="5" fillId="0" borderId="12" xfId="10" applyNumberFormat="1" applyFont="1" applyFill="1" applyBorder="1" applyAlignment="1">
      <alignment horizontal="center" vertical="top"/>
    </xf>
    <xf numFmtId="0" fontId="5" fillId="0" borderId="5" xfId="0" applyFont="1" applyBorder="1" applyAlignment="1">
      <alignment horizontal="right" vertical="top"/>
    </xf>
    <xf numFmtId="0" fontId="5" fillId="0" borderId="5" xfId="10" applyNumberFormat="1" applyFont="1" applyBorder="1" applyAlignment="1">
      <alignment horizontal="center" vertical="top"/>
    </xf>
    <xf numFmtId="0" fontId="5" fillId="0" borderId="5" xfId="2" applyNumberFormat="1" applyFont="1" applyBorder="1" applyAlignment="1">
      <alignment horizontal="right" vertical="top"/>
    </xf>
    <xf numFmtId="0" fontId="5" fillId="0" borderId="5" xfId="2" applyNumberFormat="1" applyFont="1" applyBorder="1" applyAlignment="1">
      <alignment horizontal="center" vertical="top"/>
    </xf>
    <xf numFmtId="3" fontId="5" fillId="0" borderId="20" xfId="10" applyFont="1" applyFill="1" applyBorder="1" applyAlignment="1">
      <alignment horizontal="center" vertical="top"/>
    </xf>
    <xf numFmtId="165" fontId="5" fillId="0" borderId="6" xfId="9" applyNumberFormat="1" applyFont="1" applyBorder="1" applyAlignment="1">
      <alignment horizontal="right" vertical="top"/>
    </xf>
    <xf numFmtId="0" fontId="21" fillId="0" borderId="0" xfId="31" applyFont="1"/>
    <xf numFmtId="4" fontId="5" fillId="0" borderId="0" xfId="0" applyNumberFormat="1" applyFont="1"/>
    <xf numFmtId="0" fontId="21" fillId="0" borderId="0" xfId="0" applyFont="1"/>
    <xf numFmtId="0" fontId="22" fillId="0" borderId="0" xfId="0" applyFont="1" applyAlignment="1">
      <alignment horizontal="center" vertical="center"/>
    </xf>
    <xf numFmtId="0" fontId="5" fillId="0" borderId="0" xfId="24" applyFont="1" applyAlignment="1">
      <alignment vertical="center"/>
    </xf>
    <xf numFmtId="2" fontId="22" fillId="0" borderId="0" xfId="24" applyNumberFormat="1" applyFont="1" applyAlignment="1">
      <alignment horizontal="center" vertical="center"/>
    </xf>
    <xf numFmtId="0" fontId="5" fillId="0" borderId="0" xfId="0" applyFont="1" applyAlignment="1">
      <alignment vertical="center"/>
    </xf>
    <xf numFmtId="4" fontId="5" fillId="0" borderId="26" xfId="0" applyNumberFormat="1" applyFont="1" applyBorder="1" applyAlignment="1">
      <alignment vertical="center"/>
    </xf>
    <xf numFmtId="4" fontId="5" fillId="0" borderId="0" xfId="0" applyNumberFormat="1" applyFont="1" applyAlignment="1">
      <alignment vertical="center"/>
    </xf>
    <xf numFmtId="0" fontId="5" fillId="0" borderId="0" xfId="24" applyFont="1" applyAlignment="1">
      <alignment vertical="center" wrapText="1"/>
    </xf>
    <xf numFmtId="2" fontId="5" fillId="0" borderId="0" xfId="24" applyNumberFormat="1" applyFont="1" applyAlignment="1">
      <alignment horizontal="left" vertical="center" wrapText="1"/>
    </xf>
    <xf numFmtId="0" fontId="5" fillId="0" borderId="27" xfId="0" applyFont="1" applyBorder="1"/>
    <xf numFmtId="0" fontId="5" fillId="0" borderId="28" xfId="0" applyFont="1" applyBorder="1"/>
    <xf numFmtId="0" fontId="22" fillId="0" borderId="0" xfId="0" applyFont="1"/>
    <xf numFmtId="0" fontId="5" fillId="0" borderId="8" xfId="28" quotePrefix="1" applyBorder="1" applyAlignment="1">
      <alignment horizontal="center" vertical="top"/>
    </xf>
    <xf numFmtId="0" fontId="5" fillId="0" borderId="20" xfId="10" quotePrefix="1" applyNumberFormat="1" applyFont="1" applyBorder="1" applyAlignment="1">
      <alignment horizontal="center" vertical="top"/>
    </xf>
    <xf numFmtId="4" fontId="22" fillId="0" borderId="24" xfId="0" applyNumberFormat="1" applyFont="1" applyBorder="1" applyAlignment="1">
      <alignment horizontal="center" vertical="top"/>
    </xf>
    <xf numFmtId="0" fontId="5" fillId="0" borderId="8" xfId="28" applyBorder="1" applyAlignment="1">
      <alignment horizontal="center"/>
    </xf>
    <xf numFmtId="165" fontId="5" fillId="0" borderId="0" xfId="2" quotePrefix="1" applyNumberFormat="1" applyFont="1" applyBorder="1" applyAlignment="1">
      <alignment horizontal="center"/>
    </xf>
    <xf numFmtId="4" fontId="22" fillId="0" borderId="11" xfId="0" applyNumberFormat="1" applyFont="1" applyBorder="1" applyAlignment="1">
      <alignment horizontal="center" vertical="top"/>
    </xf>
    <xf numFmtId="2" fontId="22" fillId="0" borderId="11" xfId="28" applyNumberFormat="1" applyFont="1" applyBorder="1" applyAlignment="1">
      <alignment horizontal="center" vertical="top"/>
    </xf>
    <xf numFmtId="0" fontId="5" fillId="0" borderId="0" xfId="28" applyAlignment="1">
      <alignment vertical="center" wrapText="1"/>
    </xf>
    <xf numFmtId="2" fontId="22" fillId="0" borderId="24" xfId="28" applyNumberFormat="1" applyFont="1" applyBorder="1" applyAlignment="1">
      <alignment horizontal="center" vertical="top"/>
    </xf>
    <xf numFmtId="0" fontId="22" fillId="0" borderId="5" xfId="0" applyFont="1" applyBorder="1" applyAlignment="1">
      <alignment horizontal="center" vertical="top"/>
    </xf>
    <xf numFmtId="0" fontId="5" fillId="0" borderId="12" xfId="31" applyFont="1" applyBorder="1" applyAlignment="1">
      <alignment vertical="top" wrapText="1"/>
    </xf>
    <xf numFmtId="0" fontId="5" fillId="0" borderId="0" xfId="31" applyFont="1" applyAlignment="1">
      <alignment horizontal="left" vertical="top" wrapText="1"/>
    </xf>
    <xf numFmtId="3" fontId="5" fillId="0" borderId="12" xfId="22" applyNumberFormat="1" applyFont="1" applyBorder="1" applyAlignment="1">
      <alignment horizontal="center" vertical="top"/>
    </xf>
    <xf numFmtId="3" fontId="5" fillId="0" borderId="12" xfId="26" applyNumberFormat="1" applyFont="1" applyBorder="1" applyAlignment="1">
      <alignment horizontal="center" vertical="top"/>
    </xf>
    <xf numFmtId="0" fontId="5" fillId="0" borderId="12" xfId="26" applyFont="1" applyBorder="1" applyAlignment="1">
      <alignment horizontal="center" vertical="top"/>
    </xf>
    <xf numFmtId="165" fontId="5" fillId="0" borderId="12" xfId="2" quotePrefix="1" applyNumberFormat="1" applyFont="1" applyBorder="1" applyAlignment="1">
      <alignment horizontal="center"/>
    </xf>
    <xf numFmtId="0" fontId="5" fillId="0" borderId="20" xfId="9" applyNumberFormat="1" applyFont="1" applyBorder="1" applyAlignment="1">
      <alignment horizontal="center" vertical="top"/>
    </xf>
    <xf numFmtId="4" fontId="0" fillId="0" borderId="5" xfId="0" applyNumberFormat="1" applyBorder="1" applyAlignment="1">
      <alignment horizontal="center" vertical="top"/>
    </xf>
    <xf numFmtId="0" fontId="5" fillId="0" borderId="0" xfId="26" quotePrefix="1" applyFont="1" applyAlignment="1">
      <alignment horizontal="left" vertical="top" wrapText="1"/>
    </xf>
    <xf numFmtId="0" fontId="5" fillId="0" borderId="11" xfId="26" quotePrefix="1" applyFont="1" applyBorder="1" applyAlignment="1">
      <alignment horizontal="left" vertical="top" wrapText="1"/>
    </xf>
    <xf numFmtId="0" fontId="5" fillId="0" borderId="0" xfId="30" applyFont="1" applyAlignment="1">
      <alignment horizontal="left" vertical="top" wrapText="1"/>
    </xf>
    <xf numFmtId="0" fontId="5" fillId="0" borderId="5" xfId="30" quotePrefix="1" applyFont="1" applyBorder="1" applyAlignment="1">
      <alignment horizontal="center" vertical="top"/>
    </xf>
    <xf numFmtId="3" fontId="5" fillId="0" borderId="5" xfId="10" quotePrefix="1" applyFont="1" applyFill="1" applyBorder="1" applyAlignment="1">
      <alignment horizontal="center" vertical="top"/>
    </xf>
    <xf numFmtId="0" fontId="5" fillId="0" borderId="0" xfId="31" applyFont="1" applyAlignment="1">
      <alignment vertical="top" wrapText="1"/>
    </xf>
    <xf numFmtId="0" fontId="22" fillId="0" borderId="0" xfId="30" applyFont="1" applyAlignment="1">
      <alignment horizontal="left" vertical="top" wrapText="1"/>
    </xf>
    <xf numFmtId="0" fontId="22" fillId="0" borderId="11" xfId="30" applyFont="1" applyBorder="1" applyAlignment="1">
      <alignment horizontal="left" vertical="top" wrapText="1"/>
    </xf>
    <xf numFmtId="0" fontId="22" fillId="0" borderId="5" xfId="30" applyFont="1" applyBorder="1" applyAlignment="1">
      <alignment horizontal="left" vertical="top"/>
    </xf>
    <xf numFmtId="0" fontId="2" fillId="0" borderId="12" xfId="26" applyFont="1" applyBorder="1" applyAlignment="1">
      <alignment horizontal="left" vertical="top"/>
    </xf>
    <xf numFmtId="0" fontId="5" fillId="0" borderId="12" xfId="26" quotePrefix="1" applyFont="1" applyBorder="1" applyAlignment="1">
      <alignment horizontal="left" vertical="top"/>
    </xf>
    <xf numFmtId="0" fontId="1" fillId="0" borderId="12" xfId="26" quotePrefix="1" applyBorder="1" applyAlignment="1">
      <alignment horizontal="left" vertical="top"/>
    </xf>
    <xf numFmtId="166" fontId="5" fillId="0" borderId="5" xfId="22" applyNumberFormat="1" applyFont="1" applyBorder="1" applyAlignment="1">
      <alignment horizontal="center" vertical="top"/>
    </xf>
    <xf numFmtId="166" fontId="5" fillId="0" borderId="11" xfId="22" applyNumberFormat="1" applyFont="1" applyBorder="1" applyAlignment="1">
      <alignment horizontal="center" vertical="top"/>
    </xf>
    <xf numFmtId="0" fontId="1" fillId="0" borderId="11" xfId="0" applyFont="1" applyBorder="1" applyAlignment="1">
      <alignment vertical="top" wrapText="1"/>
    </xf>
    <xf numFmtId="0" fontId="24" fillId="0" borderId="0" xfId="0" applyFont="1" applyAlignment="1">
      <alignment vertical="top" wrapText="1"/>
    </xf>
    <xf numFmtId="0" fontId="24" fillId="0" borderId="16" xfId="0" applyFont="1" applyBorder="1" applyAlignment="1">
      <alignment vertical="top" wrapText="1"/>
    </xf>
    <xf numFmtId="0" fontId="5" fillId="0" borderId="31" xfId="27" quotePrefix="1" applyFont="1" applyBorder="1" applyAlignment="1">
      <alignment vertical="top" wrapText="1"/>
    </xf>
    <xf numFmtId="0" fontId="0" fillId="0" borderId="22" xfId="0" applyBorder="1" applyAlignment="1">
      <alignment vertical="top" wrapText="1"/>
    </xf>
    <xf numFmtId="0" fontId="5" fillId="0" borderId="32" xfId="27" quotePrefix="1" applyFont="1" applyBorder="1" applyAlignment="1">
      <alignment vertical="top" wrapText="1"/>
    </xf>
    <xf numFmtId="0" fontId="0" fillId="0" borderId="33" xfId="0" applyBorder="1" applyAlignment="1">
      <alignment vertical="top" wrapText="1"/>
    </xf>
    <xf numFmtId="0" fontId="1" fillId="0" borderId="0" xfId="27" quotePrefix="1" applyAlignment="1">
      <alignment horizontal="left" vertical="top"/>
    </xf>
    <xf numFmtId="0" fontId="1" fillId="0" borderId="0" xfId="27" applyAlignment="1">
      <alignment horizontal="left" vertical="top"/>
    </xf>
    <xf numFmtId="0" fontId="1" fillId="0" borderId="5" xfId="27" applyBorder="1" applyAlignment="1">
      <alignment horizontal="center" vertical="top"/>
    </xf>
    <xf numFmtId="4" fontId="1" fillId="0" borderId="5" xfId="9" applyNumberFormat="1" applyFont="1" applyFill="1" applyBorder="1" applyAlignment="1">
      <alignment vertical="top"/>
    </xf>
    <xf numFmtId="4" fontId="25" fillId="0" borderId="5" xfId="9" applyNumberFormat="1" applyFont="1" applyFill="1" applyBorder="1" applyAlignment="1" applyProtection="1">
      <alignment horizontal="right" vertical="top"/>
      <protection locked="0"/>
    </xf>
    <xf numFmtId="0" fontId="2" fillId="0" borderId="32" xfId="27" applyFont="1" applyBorder="1" applyAlignment="1">
      <alignment horizontal="left" vertical="top"/>
    </xf>
    <xf numFmtId="0" fontId="2" fillId="0" borderId="12" xfId="27" applyFont="1" applyBorder="1" applyAlignment="1">
      <alignment horizontal="left" vertical="top"/>
    </xf>
    <xf numFmtId="0" fontId="2" fillId="0" borderId="31" xfId="27" applyFont="1" applyBorder="1" applyAlignment="1">
      <alignment horizontal="left" vertical="top"/>
    </xf>
    <xf numFmtId="2" fontId="2" fillId="0" borderId="32" xfId="27" applyNumberFormat="1" applyFont="1" applyBorder="1" applyAlignment="1">
      <alignment horizontal="center" vertical="top"/>
    </xf>
    <xf numFmtId="2" fontId="5" fillId="0" borderId="12" xfId="27" applyNumberFormat="1" applyFont="1" applyBorder="1" applyAlignment="1">
      <alignment horizontal="left" vertical="top"/>
    </xf>
    <xf numFmtId="2" fontId="2" fillId="0" borderId="31" xfId="27" applyNumberFormat="1" applyFont="1" applyBorder="1" applyAlignment="1">
      <alignment horizontal="center" vertical="top"/>
    </xf>
    <xf numFmtId="4" fontId="2" fillId="0" borderId="0" xfId="0" applyNumberFormat="1" applyFont="1" applyAlignment="1">
      <alignment horizontal="center" vertical="top"/>
    </xf>
    <xf numFmtId="49" fontId="5" fillId="0" borderId="12" xfId="0" quotePrefix="1" applyNumberFormat="1" applyFont="1" applyBorder="1" applyAlignment="1">
      <alignment horizontal="left" vertical="top"/>
    </xf>
    <xf numFmtId="0" fontId="2" fillId="0" borderId="12" xfId="27" applyFont="1" applyBorder="1" applyAlignment="1">
      <alignment vertical="top" wrapText="1"/>
    </xf>
    <xf numFmtId="0" fontId="5" fillId="0" borderId="0" xfId="0" applyFont="1" applyAlignment="1">
      <alignment horizontal="center" vertical="top"/>
    </xf>
    <xf numFmtId="0" fontId="5" fillId="0" borderId="14" xfId="9" applyNumberFormat="1" applyFont="1" applyBorder="1" applyAlignment="1">
      <alignment horizontal="right" vertical="top"/>
    </xf>
    <xf numFmtId="0" fontId="5" fillId="0" borderId="9" xfId="9" applyNumberFormat="1" applyFont="1" applyBorder="1" applyAlignment="1">
      <alignment horizontal="right" vertical="top"/>
    </xf>
    <xf numFmtId="3" fontId="4" fillId="0" borderId="3" xfId="6" applyNumberFormat="1" applyFont="1" applyBorder="1" applyAlignment="1">
      <alignment horizontal="right" vertical="top"/>
    </xf>
    <xf numFmtId="3" fontId="5" fillId="0" borderId="5" xfId="6" applyNumberFormat="1" applyFont="1" applyBorder="1" applyAlignment="1">
      <alignment horizontal="right" vertical="top"/>
    </xf>
    <xf numFmtId="3" fontId="4" fillId="0" borderId="6" xfId="6" applyNumberFormat="1" applyFont="1" applyBorder="1" applyAlignment="1">
      <alignment horizontal="right" vertical="top"/>
    </xf>
    <xf numFmtId="0" fontId="5" fillId="0" borderId="9" xfId="26" applyFont="1" applyBorder="1" applyAlignment="1">
      <alignment horizontal="center" vertical="top"/>
    </xf>
    <xf numFmtId="0" fontId="5" fillId="0" borderId="14" xfId="26" applyFont="1" applyBorder="1" applyAlignment="1">
      <alignment horizontal="center" vertical="top"/>
    </xf>
    <xf numFmtId="0" fontId="1" fillId="0" borderId="0" xfId="29" applyFont="1"/>
    <xf numFmtId="0" fontId="1" fillId="0" borderId="0" xfId="24" applyFont="1" applyAlignment="1">
      <alignment vertical="center"/>
    </xf>
    <xf numFmtId="0" fontId="2" fillId="0" borderId="0" xfId="22" applyFont="1" applyAlignment="1">
      <alignment horizontal="center" vertical="top" wrapText="1"/>
    </xf>
    <xf numFmtId="3" fontId="4" fillId="0" borderId="0" xfId="22" applyNumberFormat="1" applyFont="1" applyAlignment="1">
      <alignment horizontal="center" vertical="top"/>
    </xf>
    <xf numFmtId="43" fontId="1" fillId="0" borderId="5" xfId="1" applyFont="1" applyFill="1" applyBorder="1" applyAlignment="1">
      <alignment horizontal="center" vertical="top"/>
    </xf>
    <xf numFmtId="0" fontId="5" fillId="0" borderId="5" xfId="1" applyNumberFormat="1" applyFont="1" applyBorder="1" applyAlignment="1">
      <alignment horizontal="center" vertical="top"/>
    </xf>
    <xf numFmtId="0" fontId="5" fillId="0" borderId="18" xfId="9" applyNumberFormat="1" applyFont="1" applyBorder="1" applyAlignment="1">
      <alignment horizontal="center" vertical="top"/>
    </xf>
    <xf numFmtId="0" fontId="5" fillId="0" borderId="17" xfId="9" applyNumberFormat="1" applyFont="1" applyBorder="1" applyAlignment="1">
      <alignment horizontal="center" vertical="top"/>
    </xf>
    <xf numFmtId="0" fontId="5" fillId="0" borderId="14" xfId="1" applyNumberFormat="1" applyFont="1" applyBorder="1" applyAlignment="1">
      <alignment horizontal="center" vertical="top"/>
    </xf>
    <xf numFmtId="165" fontId="1" fillId="0" borderId="5" xfId="8" applyNumberFormat="1" applyFont="1" applyBorder="1" applyAlignment="1">
      <alignment horizontal="center" vertical="top"/>
    </xf>
    <xf numFmtId="165" fontId="1" fillId="0" borderId="0" xfId="8" applyNumberFormat="1" applyFont="1" applyBorder="1" applyAlignment="1">
      <alignment horizontal="center" vertical="top"/>
    </xf>
    <xf numFmtId="165" fontId="5" fillId="0" borderId="19" xfId="9" applyNumberFormat="1" applyFont="1" applyBorder="1" applyAlignment="1">
      <alignment horizontal="center" vertical="top"/>
    </xf>
    <xf numFmtId="3" fontId="4" fillId="0" borderId="4" xfId="6" applyNumberFormat="1" applyFont="1" applyBorder="1" applyAlignment="1">
      <alignment horizontal="center" vertical="top"/>
    </xf>
    <xf numFmtId="3" fontId="4" fillId="0" borderId="0" xfId="6" applyNumberFormat="1" applyFont="1" applyBorder="1" applyAlignment="1">
      <alignment horizontal="center" vertical="top"/>
    </xf>
    <xf numFmtId="3" fontId="5" fillId="0" borderId="0" xfId="6" applyNumberFormat="1" applyFont="1" applyBorder="1" applyAlignment="1">
      <alignment horizontal="center" vertical="top"/>
    </xf>
    <xf numFmtId="3" fontId="4" fillId="0" borderId="7" xfId="6" applyNumberFormat="1" applyFont="1" applyBorder="1" applyAlignment="1">
      <alignment horizontal="center" vertical="top"/>
    </xf>
    <xf numFmtId="0" fontId="5" fillId="0" borderId="34" xfId="1" applyNumberFormat="1" applyFont="1" applyBorder="1" applyAlignment="1">
      <alignment horizontal="center" vertical="top"/>
    </xf>
    <xf numFmtId="0" fontId="5" fillId="0" borderId="20" xfId="1" applyNumberFormat="1" applyFont="1" applyBorder="1" applyAlignment="1">
      <alignment horizontal="center" vertical="top"/>
    </xf>
    <xf numFmtId="0" fontId="5" fillId="0" borderId="20" xfId="9" applyNumberFormat="1" applyFont="1" applyFill="1" applyBorder="1" applyAlignment="1">
      <alignment horizontal="center" vertical="top"/>
    </xf>
    <xf numFmtId="3" fontId="5" fillId="0" borderId="20" xfId="9" applyFont="1" applyBorder="1" applyAlignment="1">
      <alignment horizontal="center" vertical="top"/>
    </xf>
    <xf numFmtId="4" fontId="5" fillId="0" borderId="20" xfId="9" applyNumberFormat="1" applyFont="1" applyBorder="1" applyAlignment="1">
      <alignment horizontal="center" vertical="top"/>
    </xf>
    <xf numFmtId="0" fontId="5" fillId="0" borderId="12" xfId="9" applyNumberFormat="1" applyFont="1" applyBorder="1" applyAlignment="1">
      <alignment horizontal="center" vertical="top"/>
    </xf>
    <xf numFmtId="4" fontId="1" fillId="0" borderId="12" xfId="9" applyNumberFormat="1" applyFont="1" applyFill="1" applyBorder="1" applyAlignment="1">
      <alignment horizontal="center" vertical="top"/>
    </xf>
    <xf numFmtId="0" fontId="5" fillId="0" borderId="31" xfId="1" applyNumberFormat="1" applyFont="1" applyBorder="1" applyAlignment="1">
      <alignment horizontal="center" vertical="top"/>
    </xf>
    <xf numFmtId="0" fontId="5" fillId="0" borderId="3" xfId="1" applyNumberFormat="1" applyFont="1" applyBorder="1" applyAlignment="1">
      <alignment horizontal="center" vertical="top"/>
    </xf>
    <xf numFmtId="0" fontId="5" fillId="0" borderId="6" xfId="1" applyNumberFormat="1" applyFont="1" applyBorder="1" applyAlignment="1">
      <alignment horizontal="center" vertical="top"/>
    </xf>
    <xf numFmtId="0" fontId="1" fillId="0" borderId="5" xfId="26" quotePrefix="1" applyBorder="1" applyAlignment="1">
      <alignment horizontal="center" vertical="top"/>
    </xf>
    <xf numFmtId="3" fontId="1" fillId="0" borderId="5" xfId="22" quotePrefix="1" applyNumberFormat="1" applyBorder="1" applyAlignment="1">
      <alignment horizontal="center" vertical="top"/>
    </xf>
    <xf numFmtId="3" fontId="1" fillId="0" borderId="11" xfId="22" applyNumberFormat="1" applyBorder="1" applyAlignment="1">
      <alignment horizontal="center" vertical="top"/>
    </xf>
    <xf numFmtId="0" fontId="1" fillId="0" borderId="0" xfId="30" quotePrefix="1" applyAlignment="1">
      <alignment horizontal="left" vertical="top"/>
    </xf>
    <xf numFmtId="3" fontId="5" fillId="0" borderId="12" xfId="10" applyFont="1" applyFill="1" applyBorder="1" applyAlignment="1">
      <alignment horizontal="right" vertical="top"/>
    </xf>
    <xf numFmtId="3" fontId="5" fillId="0" borderId="12" xfId="22" quotePrefix="1" applyNumberFormat="1" applyFont="1" applyBorder="1" applyAlignment="1">
      <alignment horizontal="center" vertical="top"/>
    </xf>
    <xf numFmtId="0" fontId="5" fillId="0" borderId="12" xfId="10" quotePrefix="1" applyNumberFormat="1" applyFont="1" applyFill="1" applyBorder="1" applyAlignment="1">
      <alignment horizontal="right" vertical="top"/>
    </xf>
    <xf numFmtId="0" fontId="5" fillId="0" borderId="19" xfId="22" applyFont="1" applyBorder="1" applyAlignment="1">
      <alignment horizontal="center" vertical="top"/>
    </xf>
    <xf numFmtId="3" fontId="5" fillId="0" borderId="3" xfId="10" applyFont="1" applyFill="1" applyBorder="1" applyAlignment="1">
      <alignment horizontal="right" vertical="top"/>
    </xf>
    <xf numFmtId="0" fontId="1" fillId="0" borderId="12" xfId="0" quotePrefix="1" applyFont="1" applyBorder="1" applyAlignment="1">
      <alignment horizontal="left" vertical="top"/>
    </xf>
    <xf numFmtId="0" fontId="1" fillId="0" borderId="12" xfId="26" quotePrefix="1" applyBorder="1" applyAlignment="1">
      <alignment vertical="top" wrapText="1"/>
    </xf>
    <xf numFmtId="3" fontId="4" fillId="0" borderId="3" xfId="6" applyNumberFormat="1" applyFont="1" applyFill="1" applyBorder="1" applyAlignment="1">
      <alignment horizontal="center" vertical="top"/>
    </xf>
    <xf numFmtId="0" fontId="2" fillId="0" borderId="5" xfId="22" applyFont="1" applyBorder="1" applyAlignment="1">
      <alignment horizontal="left" vertical="top" wrapText="1"/>
    </xf>
    <xf numFmtId="3" fontId="4" fillId="0" borderId="6" xfId="6" applyNumberFormat="1" applyFont="1" applyFill="1" applyBorder="1" applyAlignment="1">
      <alignment horizontal="center" vertical="top"/>
    </xf>
    <xf numFmtId="3" fontId="2" fillId="0" borderId="5" xfId="5" applyNumberFormat="1" applyFont="1" applyFill="1" applyBorder="1" applyAlignment="1">
      <alignment horizontal="center" vertical="top"/>
    </xf>
    <xf numFmtId="43" fontId="0" fillId="0" borderId="5" xfId="1" applyFont="1" applyFill="1" applyBorder="1" applyAlignment="1">
      <alignment horizontal="center" vertical="top"/>
    </xf>
    <xf numFmtId="0" fontId="5" fillId="0" borderId="5" xfId="22" applyFont="1" applyBorder="1" applyAlignment="1">
      <alignment horizontal="center" vertical="top"/>
    </xf>
    <xf numFmtId="0" fontId="8" fillId="0" borderId="20" xfId="27" applyFont="1" applyBorder="1" applyAlignment="1">
      <alignment vertical="top" wrapText="1"/>
    </xf>
    <xf numFmtId="0" fontId="8" fillId="0" borderId="0" xfId="27" applyFont="1" applyAlignment="1">
      <alignment vertical="top" wrapText="1"/>
    </xf>
    <xf numFmtId="0" fontId="8" fillId="0" borderId="16" xfId="27" applyFont="1" applyBorder="1" applyAlignment="1">
      <alignment vertical="top" wrapText="1"/>
    </xf>
    <xf numFmtId="0" fontId="1" fillId="0" borderId="0" xfId="28" applyFont="1" applyAlignment="1">
      <alignment vertical="top" wrapText="1"/>
    </xf>
    <xf numFmtId="0" fontId="0" fillId="0" borderId="16" xfId="0" applyBorder="1" applyAlignment="1">
      <alignment vertical="top" wrapText="1"/>
    </xf>
    <xf numFmtId="0" fontId="5" fillId="0" borderId="0" xfId="28" applyAlignment="1">
      <alignment vertical="top" wrapText="1"/>
    </xf>
    <xf numFmtId="0" fontId="0" fillId="0" borderId="11" xfId="0" applyBorder="1" applyAlignment="1">
      <alignment vertical="top" wrapText="1"/>
    </xf>
    <xf numFmtId="43" fontId="22" fillId="0" borderId="3" xfId="1" applyFont="1" applyFill="1" applyBorder="1" applyAlignment="1">
      <alignment horizontal="center" vertical="center"/>
    </xf>
    <xf numFmtId="43" fontId="22" fillId="0" borderId="5" xfId="1" applyFont="1" applyFill="1" applyBorder="1" applyAlignment="1">
      <alignment horizontal="center" vertical="center"/>
    </xf>
    <xf numFmtId="43" fontId="22" fillId="0" borderId="6" xfId="1" applyFont="1" applyFill="1" applyBorder="1" applyAlignment="1">
      <alignment horizontal="center" vertical="center"/>
    </xf>
    <xf numFmtId="4" fontId="22" fillId="0" borderId="21" xfId="10" applyNumberFormat="1" applyFont="1" applyFill="1" applyBorder="1" applyAlignment="1">
      <alignment horizontal="center" vertical="center"/>
    </xf>
    <xf numFmtId="4" fontId="22" fillId="0" borderId="11" xfId="10" applyNumberFormat="1" applyFont="1" applyFill="1" applyBorder="1" applyAlignment="1">
      <alignment horizontal="center" vertical="center"/>
    </xf>
    <xf numFmtId="4" fontId="22" fillId="0" borderId="13" xfId="10" applyNumberFormat="1" applyFont="1" applyFill="1" applyBorder="1" applyAlignment="1">
      <alignment horizontal="center" vertical="center"/>
    </xf>
    <xf numFmtId="0" fontId="5" fillId="0" borderId="0" xfId="27" applyFont="1" applyAlignment="1">
      <alignment vertical="top" wrapText="1"/>
    </xf>
    <xf numFmtId="0" fontId="2" fillId="0" borderId="20" xfId="27" applyFont="1" applyBorder="1" applyAlignment="1">
      <alignment vertical="top" wrapText="1"/>
    </xf>
    <xf numFmtId="0" fontId="0" fillId="0" borderId="0" xfId="0" applyAlignment="1">
      <alignment vertical="top" wrapText="1"/>
    </xf>
    <xf numFmtId="0" fontId="8" fillId="0" borderId="20" xfId="31" applyFont="1" applyBorder="1" applyAlignment="1">
      <alignment vertical="top" wrapText="1"/>
    </xf>
    <xf numFmtId="0" fontId="2" fillId="0" borderId="0" xfId="22" applyFont="1" applyAlignment="1">
      <alignment horizontal="left" vertical="top" wrapText="1"/>
    </xf>
    <xf numFmtId="0" fontId="22" fillId="0" borderId="3" xfId="28" applyFont="1" applyBorder="1" applyAlignment="1">
      <alignment horizontal="center" vertical="center"/>
    </xf>
    <xf numFmtId="0" fontId="22" fillId="0" borderId="5" xfId="28" applyFont="1" applyBorder="1" applyAlignment="1">
      <alignment horizontal="center" vertical="center"/>
    </xf>
    <xf numFmtId="0" fontId="22" fillId="0" borderId="6" xfId="28" applyFont="1" applyBorder="1" applyAlignment="1">
      <alignment horizontal="center" vertical="center"/>
    </xf>
    <xf numFmtId="4" fontId="22" fillId="0" borderId="3" xfId="1" applyNumberFormat="1" applyFont="1" applyFill="1" applyBorder="1" applyAlignment="1">
      <alignment horizontal="center" vertical="center"/>
    </xf>
    <xf numFmtId="4" fontId="22" fillId="0" borderId="5" xfId="1" applyNumberFormat="1" applyFont="1" applyFill="1" applyBorder="1" applyAlignment="1">
      <alignment horizontal="center" vertical="center"/>
    </xf>
    <xf numFmtId="4" fontId="22" fillId="0" borderId="6" xfId="1" applyNumberFormat="1" applyFont="1" applyFill="1" applyBorder="1" applyAlignment="1">
      <alignment horizontal="center" vertical="center"/>
    </xf>
    <xf numFmtId="0" fontId="1" fillId="0" borderId="0" xfId="0" applyFont="1" applyAlignment="1">
      <alignment horizontal="left" vertical="top" wrapText="1"/>
    </xf>
    <xf numFmtId="0" fontId="5" fillId="0" borderId="0" xfId="0" applyFont="1" applyAlignment="1">
      <alignment horizontal="left" vertical="top" wrapText="1"/>
    </xf>
    <xf numFmtId="0" fontId="2" fillId="0" borderId="0" xfId="0" applyFont="1" applyAlignment="1">
      <alignment vertical="top" wrapText="1"/>
    </xf>
    <xf numFmtId="0" fontId="2" fillId="0" borderId="16" xfId="0" applyFont="1" applyBorder="1" applyAlignment="1">
      <alignment vertical="top" wrapText="1"/>
    </xf>
    <xf numFmtId="0" fontId="1" fillId="0" borderId="0" xfId="27" applyAlignment="1">
      <alignment vertical="top" wrapText="1"/>
    </xf>
    <xf numFmtId="0" fontId="5" fillId="0" borderId="11" xfId="0" applyFont="1" applyBorder="1" applyAlignment="1">
      <alignment horizontal="left" vertical="top" wrapText="1"/>
    </xf>
    <xf numFmtId="0" fontId="2" fillId="0" borderId="12" xfId="27" applyFont="1" applyBorder="1" applyAlignment="1">
      <alignment vertical="top" wrapText="1"/>
    </xf>
    <xf numFmtId="0" fontId="2" fillId="0" borderId="11" xfId="0" applyFont="1" applyBorder="1" applyAlignment="1">
      <alignment vertical="top" wrapText="1"/>
    </xf>
    <xf numFmtId="0" fontId="5" fillId="0" borderId="0" xfId="26" applyFont="1" applyAlignment="1">
      <alignment vertical="top" wrapText="1"/>
    </xf>
    <xf numFmtId="4" fontId="22" fillId="0" borderId="3" xfId="10" applyNumberFormat="1" applyFont="1" applyFill="1" applyBorder="1" applyAlignment="1">
      <alignment horizontal="center" vertical="center"/>
    </xf>
    <xf numFmtId="4" fontId="22" fillId="0" borderId="5" xfId="10" applyNumberFormat="1" applyFont="1" applyFill="1" applyBorder="1" applyAlignment="1">
      <alignment horizontal="center" vertical="center"/>
    </xf>
    <xf numFmtId="4" fontId="22" fillId="0" borderId="6" xfId="10" applyNumberFormat="1" applyFont="1" applyFill="1" applyBorder="1" applyAlignment="1">
      <alignment horizontal="center" vertical="center"/>
    </xf>
    <xf numFmtId="0" fontId="5" fillId="0" borderId="12" xfId="0" applyFont="1" applyBorder="1" applyAlignment="1">
      <alignment horizontal="left" vertical="top" wrapText="1"/>
    </xf>
    <xf numFmtId="0" fontId="2" fillId="0" borderId="0" xfId="0" applyFont="1" applyAlignment="1">
      <alignment horizontal="left" vertical="top" wrapText="1"/>
    </xf>
    <xf numFmtId="2" fontId="2" fillId="0" borderId="12" xfId="22" applyNumberFormat="1" applyFont="1" applyBorder="1" applyAlignment="1">
      <alignment horizontal="left" vertical="top" wrapText="1"/>
    </xf>
    <xf numFmtId="2" fontId="2" fillId="0" borderId="0" xfId="22" applyNumberFormat="1" applyFont="1" applyAlignment="1">
      <alignment horizontal="left" vertical="top" wrapText="1"/>
    </xf>
    <xf numFmtId="2" fontId="2" fillId="0" borderId="11" xfId="22" applyNumberFormat="1" applyFont="1" applyBorder="1" applyAlignment="1">
      <alignment horizontal="left" vertical="top" wrapText="1"/>
    </xf>
    <xf numFmtId="0" fontId="5" fillId="0" borderId="11" xfId="26" applyFont="1" applyBorder="1" applyAlignment="1">
      <alignment vertical="top" wrapText="1"/>
    </xf>
    <xf numFmtId="0" fontId="2" fillId="0" borderId="12" xfId="26" applyFont="1" applyBorder="1" applyAlignment="1">
      <alignment vertical="top" wrapText="1"/>
    </xf>
    <xf numFmtId="0" fontId="2" fillId="0" borderId="0" xfId="26" applyFont="1" applyAlignment="1">
      <alignment vertical="top" wrapText="1"/>
    </xf>
    <xf numFmtId="0" fontId="2" fillId="0" borderId="11" xfId="26" applyFont="1" applyBorder="1" applyAlignment="1">
      <alignment vertical="top" wrapText="1"/>
    </xf>
    <xf numFmtId="0" fontId="22" fillId="0" borderId="12"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2" fillId="0" borderId="12" xfId="30" applyFont="1" applyBorder="1" applyAlignment="1">
      <alignment horizontal="left" vertical="top" wrapText="1"/>
    </xf>
    <xf numFmtId="0" fontId="22" fillId="0" borderId="0" xfId="30" applyFont="1" applyAlignment="1">
      <alignment horizontal="left" vertical="top" wrapText="1"/>
    </xf>
    <xf numFmtId="0" fontId="22" fillId="0" borderId="11" xfId="30" applyFont="1" applyBorder="1" applyAlignment="1">
      <alignment horizontal="left" vertical="top" wrapText="1"/>
    </xf>
    <xf numFmtId="0" fontId="5" fillId="0" borderId="0" xfId="30" applyFont="1" applyAlignment="1">
      <alignment horizontal="left" vertical="top" wrapText="1"/>
    </xf>
    <xf numFmtId="0" fontId="5" fillId="0" borderId="11" xfId="30" applyFont="1" applyBorder="1" applyAlignment="1">
      <alignment horizontal="left" vertical="top" wrapText="1"/>
    </xf>
    <xf numFmtId="0" fontId="24" fillId="0" borderId="0" xfId="0" applyFont="1" applyAlignment="1">
      <alignment horizontal="left" vertical="top" wrapText="1"/>
    </xf>
    <xf numFmtId="0" fontId="24" fillId="0" borderId="11" xfId="0" applyFont="1" applyBorder="1" applyAlignment="1">
      <alignment horizontal="left" vertical="top" wrapText="1"/>
    </xf>
    <xf numFmtId="0" fontId="1" fillId="0" borderId="0" xfId="26" quotePrefix="1" applyAlignment="1">
      <alignment horizontal="left" vertical="top" wrapText="1"/>
    </xf>
    <xf numFmtId="0" fontId="5" fillId="0" borderId="11" xfId="26" quotePrefix="1" applyFont="1" applyBorder="1" applyAlignment="1">
      <alignment horizontal="left" vertical="top" wrapText="1"/>
    </xf>
    <xf numFmtId="0" fontId="21" fillId="0" borderId="0" xfId="28" quotePrefix="1" applyFont="1" applyAlignment="1">
      <alignment horizontal="left" vertical="top" wrapText="1"/>
    </xf>
    <xf numFmtId="0" fontId="21" fillId="0" borderId="16" xfId="28" quotePrefix="1" applyFont="1" applyBorder="1" applyAlignment="1">
      <alignment horizontal="left" vertical="top" wrapText="1"/>
    </xf>
    <xf numFmtId="0" fontId="5" fillId="0" borderId="0" xfId="28" applyAlignment="1">
      <alignment horizontal="left" vertical="center" wrapText="1" indent="1"/>
    </xf>
    <xf numFmtId="0" fontId="5" fillId="0" borderId="16" xfId="28" applyBorder="1" applyAlignment="1">
      <alignment horizontal="left" vertical="center" wrapText="1" indent="1"/>
    </xf>
    <xf numFmtId="0" fontId="5" fillId="0" borderId="0" xfId="28" quotePrefix="1" applyAlignment="1">
      <alignment horizontal="left" vertical="top" wrapText="1"/>
    </xf>
    <xf numFmtId="0" fontId="5" fillId="0" borderId="16" xfId="28" quotePrefix="1" applyBorder="1" applyAlignment="1">
      <alignment horizontal="left" vertical="top" wrapText="1"/>
    </xf>
    <xf numFmtId="0" fontId="5" fillId="0" borderId="0" xfId="28" applyAlignment="1">
      <alignment vertical="center" wrapText="1"/>
    </xf>
    <xf numFmtId="0" fontId="5" fillId="0" borderId="16" xfId="28" applyBorder="1" applyAlignment="1">
      <alignment vertical="center" wrapText="1"/>
    </xf>
    <xf numFmtId="0" fontId="1" fillId="0" borderId="0" xfId="31" applyFont="1" applyAlignment="1">
      <alignment horizontal="left" vertical="top" wrapText="1"/>
    </xf>
    <xf numFmtId="0" fontId="5" fillId="0" borderId="16" xfId="31" applyFont="1" applyBorder="1" applyAlignment="1">
      <alignment horizontal="left" vertical="top" wrapText="1"/>
    </xf>
    <xf numFmtId="0" fontId="1" fillId="0" borderId="0" xfId="26" applyAlignment="1">
      <alignment horizontal="left" vertical="top" wrapText="1"/>
    </xf>
    <xf numFmtId="0" fontId="5" fillId="0" borderId="11" xfId="26" applyFont="1" applyBorder="1" applyAlignment="1">
      <alignment horizontal="left" vertical="top" wrapText="1"/>
    </xf>
    <xf numFmtId="0" fontId="1" fillId="0" borderId="0" xfId="26" applyAlignment="1">
      <alignment vertical="top" wrapText="1"/>
    </xf>
    <xf numFmtId="0" fontId="12" fillId="0" borderId="0" xfId="31" applyFont="1" applyAlignment="1">
      <alignment vertical="top" wrapText="1"/>
    </xf>
    <xf numFmtId="0" fontId="2" fillId="0" borderId="12" xfId="0" applyFont="1" applyBorder="1" applyAlignment="1">
      <alignment horizontal="left" vertical="top"/>
    </xf>
    <xf numFmtId="0" fontId="2" fillId="0" borderId="0" xfId="0" applyFont="1" applyAlignment="1">
      <alignment horizontal="left" vertical="top"/>
    </xf>
    <xf numFmtId="0" fontId="2" fillId="0" borderId="11" xfId="0" applyFont="1" applyBorder="1" applyAlignment="1">
      <alignment horizontal="left" vertical="top"/>
    </xf>
    <xf numFmtId="0" fontId="2" fillId="0" borderId="12" xfId="26" applyFont="1" applyBorder="1" applyAlignment="1">
      <alignment horizontal="left" vertical="top" wrapText="1"/>
    </xf>
    <xf numFmtId="0" fontId="2" fillId="0" borderId="0" xfId="26" applyFont="1" applyAlignment="1">
      <alignment horizontal="left" vertical="top" wrapText="1"/>
    </xf>
    <xf numFmtId="0" fontId="2" fillId="0" borderId="11" xfId="26" applyFont="1" applyBorder="1" applyAlignment="1">
      <alignment horizontal="left" vertical="top" wrapText="1"/>
    </xf>
    <xf numFmtId="0" fontId="5" fillId="0" borderId="0" xfId="0" applyFont="1" applyAlignment="1">
      <alignment vertical="top" wrapText="1"/>
    </xf>
    <xf numFmtId="0" fontId="22" fillId="0" borderId="12" xfId="26" quotePrefix="1" applyFont="1" applyBorder="1" applyAlignment="1">
      <alignment horizontal="left" vertical="top" wrapText="1"/>
    </xf>
    <xf numFmtId="0" fontId="22" fillId="0" borderId="0" xfId="26" quotePrefix="1" applyFont="1" applyAlignment="1">
      <alignment horizontal="left" vertical="top" wrapText="1"/>
    </xf>
    <xf numFmtId="0" fontId="22" fillId="0" borderId="11" xfId="26" quotePrefix="1" applyFont="1" applyBorder="1" applyAlignment="1">
      <alignment horizontal="left" vertical="top" wrapText="1"/>
    </xf>
    <xf numFmtId="0" fontId="1" fillId="0" borderId="0" xfId="30" applyAlignment="1">
      <alignment horizontal="left" vertical="top" wrapText="1"/>
    </xf>
    <xf numFmtId="2" fontId="2" fillId="0" borderId="12" xfId="23" applyNumberFormat="1" applyFont="1" applyBorder="1" applyAlignment="1">
      <alignment horizontal="left" vertical="top" wrapText="1"/>
    </xf>
    <xf numFmtId="2" fontId="2" fillId="0" borderId="0" xfId="23" applyNumberFormat="1" applyFont="1" applyAlignment="1">
      <alignment horizontal="left" vertical="top" wrapText="1"/>
    </xf>
    <xf numFmtId="2" fontId="2" fillId="0" borderId="11" xfId="23" applyNumberFormat="1" applyFont="1" applyBorder="1" applyAlignment="1">
      <alignment horizontal="left" vertical="top" wrapText="1"/>
    </xf>
    <xf numFmtId="0" fontId="2" fillId="0" borderId="0" xfId="30" applyFont="1" applyAlignment="1">
      <alignment horizontal="left" vertical="top" wrapText="1"/>
    </xf>
    <xf numFmtId="49" fontId="2" fillId="0" borderId="0" xfId="22" applyNumberFormat="1" applyFont="1" applyAlignment="1">
      <alignment vertical="top" wrapText="1"/>
    </xf>
    <xf numFmtId="0" fontId="2" fillId="0" borderId="12" xfId="22" applyFont="1" applyBorder="1" applyAlignment="1">
      <alignment horizontal="left" vertical="top" wrapText="1"/>
    </xf>
    <xf numFmtId="0" fontId="21" fillId="0" borderId="0" xfId="31" applyFont="1" applyAlignment="1">
      <alignment vertical="top" wrapText="1"/>
    </xf>
    <xf numFmtId="0" fontId="21" fillId="0" borderId="16" xfId="31" applyFont="1" applyBorder="1" applyAlignment="1">
      <alignment vertical="top" wrapText="1"/>
    </xf>
    <xf numFmtId="0" fontId="1" fillId="0" borderId="12" xfId="26" quotePrefix="1" applyBorder="1" applyAlignment="1">
      <alignment horizontal="left" vertical="top" wrapText="1"/>
    </xf>
    <xf numFmtId="0" fontId="5" fillId="0" borderId="0" xfId="26" quotePrefix="1" applyFont="1" applyAlignment="1">
      <alignment horizontal="left" vertical="top" wrapText="1"/>
    </xf>
    <xf numFmtId="0" fontId="8" fillId="0" borderId="0" xfId="0" applyFont="1" applyAlignment="1">
      <alignment vertical="top" wrapText="1"/>
    </xf>
    <xf numFmtId="0" fontId="2" fillId="0" borderId="29" xfId="0" applyFont="1" applyBorder="1" applyAlignment="1">
      <alignment horizontal="center"/>
    </xf>
    <xf numFmtId="0" fontId="2" fillId="0" borderId="30" xfId="0" applyFont="1" applyBorder="1" applyAlignment="1">
      <alignment horizontal="center"/>
    </xf>
    <xf numFmtId="0" fontId="0" fillId="0" borderId="0" xfId="0" applyAlignment="1">
      <alignment wrapText="1"/>
    </xf>
    <xf numFmtId="2" fontId="2" fillId="0" borderId="0" xfId="22" applyNumberFormat="1" applyFont="1" applyAlignment="1">
      <alignment wrapText="1"/>
    </xf>
  </cellXfs>
  <cellStyles count="36">
    <cellStyle name="Comma" xfId="1" builtinId="3"/>
    <cellStyle name="Comma 2" xfId="2" xr:uid="{00000000-0005-0000-0000-000001000000}"/>
    <cellStyle name="Comma 3" xfId="3" xr:uid="{00000000-0005-0000-0000-000002000000}"/>
    <cellStyle name="Comma 4" xfId="4" xr:uid="{00000000-0005-0000-0000-000003000000}"/>
    <cellStyle name="Comma_40792-PD SOQ " xfId="5" xr:uid="{00000000-0005-0000-0000-000004000000}"/>
    <cellStyle name="Comma_40792KD-B-06-Repair" xfId="6" xr:uid="{00000000-0005-0000-0000-000007000000}"/>
    <cellStyle name="Comma_40803ZW-Repair" xfId="7" xr:uid="{00000000-0005-0000-0000-000008000000}"/>
    <cellStyle name="Comma_WCS032596-shd-1-4-sum" xfId="8" xr:uid="{00000000-0005-0000-0000-000009000000}"/>
    <cellStyle name="Comma0" xfId="9" xr:uid="{00000000-0005-0000-0000-00000A000000}"/>
    <cellStyle name="Comma0 2" xfId="10" xr:uid="{00000000-0005-0000-0000-00000B000000}"/>
    <cellStyle name="Comma0 3" xfId="11" xr:uid="{00000000-0005-0000-0000-00000C000000}"/>
    <cellStyle name="Comma0 4" xfId="12" xr:uid="{00000000-0005-0000-0000-00000D000000}"/>
    <cellStyle name="Comma1" xfId="13" xr:uid="{00000000-0005-0000-0000-00000E000000}"/>
    <cellStyle name="Comma2" xfId="14" xr:uid="{00000000-0005-0000-0000-00000F000000}"/>
    <cellStyle name="Comma3" xfId="15" xr:uid="{00000000-0005-0000-0000-000010000000}"/>
    <cellStyle name="Currency 4" xfId="16" xr:uid="{00000000-0005-0000-0000-000012000000}"/>
    <cellStyle name="Date" xfId="17" xr:uid="{00000000-0005-0000-0000-000013000000}"/>
    <cellStyle name="Fixed" xfId="18" xr:uid="{00000000-0005-0000-0000-000014000000}"/>
    <cellStyle name="HEADING1" xfId="19" xr:uid="{00000000-0005-0000-0000-000015000000}"/>
    <cellStyle name="HEADING2" xfId="20" xr:uid="{00000000-0005-0000-0000-000016000000}"/>
    <cellStyle name="Normal" xfId="0" builtinId="0"/>
    <cellStyle name="Normal 2" xfId="21" xr:uid="{00000000-0005-0000-0000-000018000000}"/>
    <cellStyle name="Normal_40792KD-B-06-Repair" xfId="22" xr:uid="{00000000-0005-0000-0000-000019000000}"/>
    <cellStyle name="Normal_40792KD-B-06-Repair 2" xfId="23" xr:uid="{00000000-0005-0000-0000-00001A000000}"/>
    <cellStyle name="Normal_40792KD-B-06-Repair 4" xfId="24" xr:uid="{00000000-0005-0000-0000-00001B000000}"/>
    <cellStyle name="Normal_40792SS-SOQ-Repair-JC" xfId="25" xr:uid="{00000000-0005-0000-0000-00001C000000}"/>
    <cellStyle name="Normal_40803KD-B-06-Repair" xfId="26" xr:uid="{00000000-0005-0000-0000-00001D000000}"/>
    <cellStyle name="Normal_40807KD-A-Repair" xfId="27" xr:uid="{00000000-0005-0000-0000-00001E000000}"/>
    <cellStyle name="Normal_40807KD-A-Repair 2" xfId="28" xr:uid="{00000000-0005-0000-0000-00001F000000}"/>
    <cellStyle name="Normal_40810KD-B-12 Summary" xfId="29" xr:uid="{00000000-0005-0000-0000-000020000000}"/>
    <cellStyle name="Normal_SABS-E1" xfId="30" xr:uid="{00000000-0005-0000-0000-000021000000}"/>
    <cellStyle name="OPSKRIF" xfId="31" xr:uid="{00000000-0005-0000-0000-000022000000}"/>
    <cellStyle name="OPSKRIF 2" xfId="32" xr:uid="{00000000-0005-0000-0000-000023000000}"/>
    <cellStyle name="OPSKRIF_010_2 Schedule 12 Installation K" xfId="33" xr:uid="{00000000-0005-0000-0000-000024000000}"/>
    <cellStyle name="OPSKRIFTE" xfId="34" xr:uid="{00000000-0005-0000-0000-000025000000}"/>
    <cellStyle name="or" xfId="35" xr:uid="{00000000-0005-0000-0000-00002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PORTS/Ports%20of%20Entry/JEPPE'S%20REEF/Jeppe's%20Reef%20Doc/07_SOQ.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aults"/>
      <sheetName val="2.2"/>
      <sheetName val="3.2"/>
      <sheetName val="4"/>
      <sheetName val="5"/>
      <sheetName val="6"/>
      <sheetName val="7"/>
      <sheetName val="11"/>
      <sheetName val="2_2"/>
      <sheetName val="CPA Master"/>
      <sheetName val="Kimberley"/>
      <sheetName val="Bloemfontein"/>
      <sheetName val="Pietermaritzburg"/>
      <sheetName val="Johannesburg"/>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2:K104"/>
  <sheetViews>
    <sheetView showGridLines="0" tabSelected="1" view="pageBreakPreview" zoomScale="118" zoomScaleNormal="100" zoomScaleSheetLayoutView="100" workbookViewId="0"/>
  </sheetViews>
  <sheetFormatPr baseColWidth="10" defaultColWidth="8.83203125" defaultRowHeight="13" x14ac:dyDescent="0.15"/>
  <cols>
    <col min="1" max="1" width="11.33203125" style="80" customWidth="1"/>
    <col min="2" max="2" width="7.5" style="80" customWidth="1"/>
    <col min="3" max="4" width="3.6640625" style="80" customWidth="1"/>
    <col min="5" max="5" width="30.5" style="80" customWidth="1"/>
    <col min="6" max="6" width="7.5" style="80" customWidth="1"/>
    <col min="7" max="8" width="11.1640625" style="356" customWidth="1"/>
    <col min="9" max="9" width="15.33203125" style="80" customWidth="1"/>
    <col min="10" max="16384" width="8.83203125" style="80"/>
  </cols>
  <sheetData>
    <row r="2" spans="1:11" x14ac:dyDescent="0.15">
      <c r="A2" s="226" t="s">
        <v>126</v>
      </c>
    </row>
    <row r="3" spans="1:11" ht="9.75" customHeight="1" x14ac:dyDescent="0.15"/>
    <row r="4" spans="1:11" ht="44" customHeight="1" x14ac:dyDescent="0.15">
      <c r="A4" s="513" t="s">
        <v>223</v>
      </c>
      <c r="B4" s="514"/>
      <c r="C4" s="514"/>
      <c r="D4" s="514"/>
      <c r="E4" s="514"/>
      <c r="F4" s="514"/>
      <c r="G4" s="514"/>
      <c r="H4" s="514"/>
      <c r="I4" s="514"/>
    </row>
    <row r="6" spans="1:11" x14ac:dyDescent="0.15">
      <c r="A6" s="172" t="s">
        <v>78</v>
      </c>
    </row>
    <row r="8" spans="1:11" s="170" customFormat="1" ht="17" customHeight="1" x14ac:dyDescent="0.15">
      <c r="A8" s="226" t="s">
        <v>127</v>
      </c>
      <c r="B8" s="320"/>
      <c r="C8" s="171"/>
      <c r="D8" s="171"/>
      <c r="E8" s="171"/>
      <c r="F8" s="212"/>
      <c r="G8" s="321"/>
      <c r="H8" s="321"/>
      <c r="I8" s="321"/>
      <c r="J8" s="322"/>
      <c r="K8" s="323"/>
    </row>
    <row r="9" spans="1:11" s="170" customFormat="1" ht="12" customHeight="1" x14ac:dyDescent="0.15">
      <c r="B9" s="320"/>
      <c r="C9" s="171"/>
      <c r="D9" s="171"/>
      <c r="E9" s="171"/>
      <c r="F9" s="212"/>
      <c r="G9" s="321"/>
      <c r="H9" s="321"/>
      <c r="I9" s="321"/>
      <c r="J9" s="322"/>
      <c r="K9" s="323"/>
    </row>
    <row r="10" spans="1:11" s="170" customFormat="1" ht="12" customHeight="1" x14ac:dyDescent="0.15">
      <c r="A10" s="324" t="s">
        <v>79</v>
      </c>
      <c r="B10" s="320" t="s">
        <v>80</v>
      </c>
      <c r="C10" s="171"/>
      <c r="D10" s="171"/>
      <c r="E10" s="171"/>
      <c r="F10" s="212"/>
      <c r="G10" s="321"/>
      <c r="H10" s="321"/>
      <c r="I10" s="321"/>
      <c r="J10" s="322"/>
      <c r="K10" s="323"/>
    </row>
    <row r="12" spans="1:11" ht="13" customHeight="1" x14ac:dyDescent="0.15">
      <c r="A12" s="506" t="s">
        <v>130</v>
      </c>
      <c r="B12" s="506"/>
      <c r="C12" s="506"/>
      <c r="D12" s="506"/>
      <c r="E12" s="506"/>
      <c r="F12" s="506"/>
      <c r="G12" s="506"/>
      <c r="H12" s="448"/>
      <c r="I12" s="315"/>
    </row>
    <row r="13" spans="1:11" x14ac:dyDescent="0.15">
      <c r="A13" s="173"/>
      <c r="B13" s="174"/>
      <c r="C13" s="174"/>
      <c r="D13" s="173"/>
      <c r="E13" s="173"/>
      <c r="F13" s="173"/>
      <c r="G13" s="449"/>
      <c r="H13" s="449"/>
      <c r="I13" s="175"/>
    </row>
    <row r="14" spans="1:11" ht="12.75" customHeight="1" x14ac:dyDescent="0.15">
      <c r="A14" s="160" t="s">
        <v>51</v>
      </c>
      <c r="B14" s="176"/>
      <c r="C14" s="177"/>
      <c r="D14" s="178"/>
      <c r="E14" s="179"/>
      <c r="F14" s="507" t="s">
        <v>58</v>
      </c>
      <c r="G14" s="510" t="s">
        <v>129</v>
      </c>
      <c r="H14" s="496" t="s">
        <v>60</v>
      </c>
      <c r="I14" s="499" t="s">
        <v>61</v>
      </c>
    </row>
    <row r="15" spans="1:11" ht="12.75" customHeight="1" x14ac:dyDescent="0.15">
      <c r="A15" s="180" t="s">
        <v>52</v>
      </c>
      <c r="B15" s="181" t="s">
        <v>56</v>
      </c>
      <c r="C15" s="182"/>
      <c r="D15" s="183"/>
      <c r="E15" s="184" t="s">
        <v>57</v>
      </c>
      <c r="F15" s="508"/>
      <c r="G15" s="511"/>
      <c r="H15" s="497"/>
      <c r="I15" s="500"/>
    </row>
    <row r="16" spans="1:11" ht="12.75" customHeight="1" x14ac:dyDescent="0.15">
      <c r="A16" s="185" t="s">
        <v>62</v>
      </c>
      <c r="B16" s="186" t="s">
        <v>63</v>
      </c>
      <c r="C16" s="187"/>
      <c r="D16" s="188"/>
      <c r="E16" s="189"/>
      <c r="F16" s="509"/>
      <c r="G16" s="512"/>
      <c r="H16" s="498"/>
      <c r="I16" s="501"/>
    </row>
    <row r="17" spans="1:9" x14ac:dyDescent="0.15">
      <c r="A17" s="84"/>
      <c r="B17" s="85"/>
      <c r="C17" s="190"/>
      <c r="D17" s="190"/>
      <c r="E17" s="190"/>
      <c r="F17" s="191"/>
      <c r="G17" s="462"/>
      <c r="H17" s="470"/>
      <c r="I17" s="360"/>
    </row>
    <row r="18" spans="1:9" ht="13" customHeight="1" x14ac:dyDescent="0.15">
      <c r="A18" s="86" t="s">
        <v>81</v>
      </c>
      <c r="B18" s="87">
        <v>1</v>
      </c>
      <c r="C18" s="505" t="s">
        <v>65</v>
      </c>
      <c r="D18" s="504"/>
      <c r="E18" s="493"/>
      <c r="F18" s="114"/>
      <c r="G18" s="463"/>
      <c r="H18" s="451"/>
      <c r="I18" s="215"/>
    </row>
    <row r="19" spans="1:9" x14ac:dyDescent="0.15">
      <c r="A19" s="86" t="s">
        <v>48</v>
      </c>
      <c r="B19" s="87"/>
      <c r="C19" s="192"/>
      <c r="D19" s="192"/>
      <c r="E19" s="192"/>
      <c r="F19" s="114"/>
      <c r="G19" s="463"/>
      <c r="H19" s="451"/>
      <c r="I19" s="215"/>
    </row>
    <row r="20" spans="1:9" ht="19" customHeight="1" x14ac:dyDescent="0.15">
      <c r="A20" s="86" t="s">
        <v>49</v>
      </c>
      <c r="B20" s="88">
        <f>MAX($B$18:B19)+0.01</f>
        <v>1.01</v>
      </c>
      <c r="C20" s="503" t="s">
        <v>231</v>
      </c>
      <c r="D20" s="504"/>
      <c r="E20" s="493"/>
      <c r="F20" s="114"/>
      <c r="G20" s="463"/>
      <c r="H20" s="451"/>
      <c r="I20" s="215"/>
    </row>
    <row r="21" spans="1:9" x14ac:dyDescent="0.15">
      <c r="A21" s="86"/>
      <c r="B21" s="87"/>
      <c r="C21" s="192"/>
      <c r="D21" s="192"/>
      <c r="E21" s="192"/>
      <c r="F21" s="114"/>
      <c r="G21" s="463"/>
      <c r="H21" s="451"/>
      <c r="I21" s="215"/>
    </row>
    <row r="22" spans="1:9" ht="14" x14ac:dyDescent="0.15">
      <c r="A22" s="86"/>
      <c r="B22" s="87"/>
      <c r="C22" s="89" t="s">
        <v>67</v>
      </c>
      <c r="D22" s="502" t="s">
        <v>44</v>
      </c>
      <c r="E22" s="493"/>
      <c r="F22" s="114" t="s">
        <v>45</v>
      </c>
      <c r="G22" s="195" t="s">
        <v>45</v>
      </c>
      <c r="H22" s="198" t="s">
        <v>73</v>
      </c>
      <c r="I22" s="214"/>
    </row>
    <row r="23" spans="1:9" x14ac:dyDescent="0.15">
      <c r="A23" s="86"/>
      <c r="B23" s="87"/>
      <c r="C23" s="192"/>
      <c r="D23" s="192"/>
      <c r="E23" s="192"/>
      <c r="F23" s="114"/>
      <c r="G23" s="464"/>
      <c r="H23" s="361"/>
      <c r="I23" s="361"/>
    </row>
    <row r="24" spans="1:9" ht="13" customHeight="1" x14ac:dyDescent="0.15">
      <c r="A24" s="86" t="s">
        <v>74</v>
      </c>
      <c r="B24" s="88">
        <f>MAX($B$18:B23)+0.01</f>
        <v>1.02</v>
      </c>
      <c r="C24" s="503" t="s">
        <v>75</v>
      </c>
      <c r="D24" s="504"/>
      <c r="E24" s="493"/>
      <c r="F24" s="114"/>
      <c r="G24" s="464"/>
      <c r="H24" s="361"/>
      <c r="I24" s="361"/>
    </row>
    <row r="25" spans="1:9" x14ac:dyDescent="0.15">
      <c r="A25" s="86"/>
      <c r="B25" s="87"/>
      <c r="C25" s="65"/>
      <c r="D25" s="65"/>
      <c r="E25" s="65"/>
      <c r="F25" s="114"/>
      <c r="G25" s="401"/>
      <c r="H25" s="198"/>
      <c r="I25" s="198"/>
    </row>
    <row r="26" spans="1:9" ht="14" x14ac:dyDescent="0.15">
      <c r="A26" s="86"/>
      <c r="B26" s="87"/>
      <c r="C26" s="95" t="s">
        <v>67</v>
      </c>
      <c r="D26" s="502" t="s">
        <v>108</v>
      </c>
      <c r="E26" s="493"/>
      <c r="F26" s="114" t="s">
        <v>25</v>
      </c>
      <c r="G26" s="401">
        <v>2</v>
      </c>
      <c r="H26" s="198"/>
      <c r="I26" s="198"/>
    </row>
    <row r="27" spans="1:9" x14ac:dyDescent="0.15">
      <c r="A27" s="86"/>
      <c r="B27" s="87"/>
      <c r="C27" s="95"/>
      <c r="D27" s="89"/>
      <c r="E27" s="169"/>
      <c r="F27" s="114"/>
      <c r="G27" s="401"/>
      <c r="H27" s="198"/>
      <c r="I27" s="198"/>
    </row>
    <row r="28" spans="1:9" ht="14" x14ac:dyDescent="0.15">
      <c r="A28" s="86"/>
      <c r="B28" s="87"/>
      <c r="C28" s="95" t="s">
        <v>68</v>
      </c>
      <c r="D28" s="502" t="s">
        <v>109</v>
      </c>
      <c r="E28" s="493"/>
      <c r="F28" s="114" t="s">
        <v>25</v>
      </c>
      <c r="G28" s="401">
        <v>6</v>
      </c>
      <c r="H28" s="198"/>
      <c r="I28" s="198"/>
    </row>
    <row r="29" spans="1:9" x14ac:dyDescent="0.15">
      <c r="A29" s="86"/>
      <c r="B29" s="87"/>
      <c r="C29" s="95"/>
      <c r="D29" s="89"/>
      <c r="E29" s="169"/>
      <c r="F29" s="114"/>
      <c r="G29" s="401"/>
      <c r="H29" s="198"/>
      <c r="I29" s="198"/>
    </row>
    <row r="30" spans="1:9" ht="14" x14ac:dyDescent="0.15">
      <c r="A30" s="86"/>
      <c r="B30" s="87"/>
      <c r="C30" s="95" t="s">
        <v>69</v>
      </c>
      <c r="D30" s="502" t="s">
        <v>110</v>
      </c>
      <c r="E30" s="493"/>
      <c r="F30" s="114" t="s">
        <v>25</v>
      </c>
      <c r="G30" s="401">
        <v>3</v>
      </c>
      <c r="H30" s="198"/>
      <c r="I30" s="198"/>
    </row>
    <row r="31" spans="1:9" x14ac:dyDescent="0.15">
      <c r="A31" s="86"/>
      <c r="B31" s="87"/>
      <c r="C31" s="95"/>
      <c r="D31" s="89"/>
      <c r="E31" s="169"/>
      <c r="F31" s="114"/>
      <c r="G31" s="401"/>
      <c r="H31" s="198"/>
      <c r="I31" s="198"/>
    </row>
    <row r="32" spans="1:9" ht="15" customHeight="1" x14ac:dyDescent="0.15">
      <c r="A32" s="86" t="s">
        <v>76</v>
      </c>
      <c r="B32" s="88">
        <f>MAX($B$18:B31)+0.01</f>
        <v>1.03</v>
      </c>
      <c r="C32" s="503" t="s">
        <v>17</v>
      </c>
      <c r="D32" s="504"/>
      <c r="E32" s="493"/>
      <c r="F32" s="114"/>
      <c r="G32" s="401"/>
      <c r="H32" s="198"/>
      <c r="I32" s="219"/>
    </row>
    <row r="33" spans="1:9" ht="12" customHeight="1" x14ac:dyDescent="0.15">
      <c r="A33" s="86"/>
      <c r="B33" s="87"/>
      <c r="C33" s="193"/>
      <c r="D33" s="192"/>
      <c r="E33" s="192"/>
      <c r="F33" s="114"/>
      <c r="G33" s="401"/>
      <c r="H33" s="198"/>
      <c r="I33" s="219"/>
    </row>
    <row r="34" spans="1:9" ht="26.25" customHeight="1" x14ac:dyDescent="0.15">
      <c r="A34" s="86"/>
      <c r="B34" s="87"/>
      <c r="C34" s="95" t="s">
        <v>67</v>
      </c>
      <c r="D34" s="502" t="s">
        <v>18</v>
      </c>
      <c r="E34" s="493"/>
      <c r="F34" s="194" t="s">
        <v>45</v>
      </c>
      <c r="G34" s="401" t="s">
        <v>87</v>
      </c>
      <c r="H34" s="198" t="s">
        <v>73</v>
      </c>
      <c r="I34" s="106">
        <v>24000</v>
      </c>
    </row>
    <row r="35" spans="1:9" ht="12" customHeight="1" x14ac:dyDescent="0.15">
      <c r="A35" s="86"/>
      <c r="B35" s="87"/>
      <c r="C35" s="192"/>
      <c r="D35" s="192"/>
      <c r="E35" s="192"/>
      <c r="F35" s="114"/>
      <c r="G35" s="401"/>
      <c r="H35" s="198"/>
      <c r="I35" s="198"/>
    </row>
    <row r="36" spans="1:9" ht="28" customHeight="1" x14ac:dyDescent="0.15">
      <c r="A36" s="86"/>
      <c r="B36" s="87"/>
      <c r="C36" s="95" t="s">
        <v>68</v>
      </c>
      <c r="D36" s="502" t="s">
        <v>26</v>
      </c>
      <c r="E36" s="495"/>
      <c r="F36" s="114" t="s">
        <v>77</v>
      </c>
      <c r="G36" s="465">
        <f>I34</f>
        <v>24000</v>
      </c>
      <c r="H36" s="292" t="s">
        <v>216</v>
      </c>
      <c r="I36" s="362"/>
    </row>
    <row r="37" spans="1:9" ht="12" customHeight="1" x14ac:dyDescent="0.15">
      <c r="A37" s="86"/>
      <c r="B37" s="87"/>
      <c r="C37" s="95"/>
      <c r="D37" s="89"/>
      <c r="E37" s="38"/>
      <c r="F37" s="114"/>
      <c r="G37" s="466"/>
      <c r="H37" s="363"/>
      <c r="I37" s="363"/>
    </row>
    <row r="38" spans="1:9" x14ac:dyDescent="0.15">
      <c r="A38" s="86"/>
      <c r="B38" s="88">
        <f>MAX($B$18:B37)+0.01</f>
        <v>1.04</v>
      </c>
      <c r="C38" s="503" t="s">
        <v>23</v>
      </c>
      <c r="D38" s="504"/>
      <c r="E38" s="493"/>
      <c r="F38" s="114"/>
      <c r="G38" s="401"/>
      <c r="H38" s="198"/>
      <c r="I38" s="198"/>
    </row>
    <row r="39" spans="1:9" x14ac:dyDescent="0.15">
      <c r="A39" s="86"/>
      <c r="B39" s="87"/>
      <c r="C39" s="193"/>
      <c r="D39" s="192"/>
      <c r="E39" s="192"/>
      <c r="F39" s="114"/>
      <c r="G39" s="401"/>
      <c r="H39" s="198"/>
      <c r="I39" s="198"/>
    </row>
    <row r="40" spans="1:9" ht="14" x14ac:dyDescent="0.15">
      <c r="A40" s="86"/>
      <c r="B40" s="87"/>
      <c r="C40" s="95" t="s">
        <v>67</v>
      </c>
      <c r="D40" s="502" t="s">
        <v>24</v>
      </c>
      <c r="E40" s="493"/>
      <c r="F40" s="194" t="s">
        <v>45</v>
      </c>
      <c r="G40" s="401" t="s">
        <v>87</v>
      </c>
      <c r="H40" s="198" t="s">
        <v>73</v>
      </c>
      <c r="I40" s="427">
        <v>36000</v>
      </c>
    </row>
    <row r="41" spans="1:9" x14ac:dyDescent="0.15">
      <c r="A41" s="86"/>
      <c r="B41" s="87"/>
      <c r="C41" s="192"/>
      <c r="D41" s="192"/>
      <c r="E41" s="192"/>
      <c r="F41" s="195"/>
      <c r="G41" s="401"/>
      <c r="H41" s="198"/>
      <c r="I41" s="198"/>
    </row>
    <row r="42" spans="1:9" ht="28.5" customHeight="1" x14ac:dyDescent="0.15">
      <c r="A42" s="86"/>
      <c r="B42" s="99"/>
      <c r="C42" s="100" t="s">
        <v>68</v>
      </c>
      <c r="D42" s="502" t="s">
        <v>26</v>
      </c>
      <c r="E42" s="495"/>
      <c r="F42" s="196" t="s">
        <v>77</v>
      </c>
      <c r="G42" s="465">
        <f>I40</f>
        <v>36000</v>
      </c>
      <c r="H42" s="292" t="s">
        <v>216</v>
      </c>
      <c r="I42" s="362"/>
    </row>
    <row r="43" spans="1:9" x14ac:dyDescent="0.15">
      <c r="A43" s="86"/>
      <c r="B43" s="87"/>
      <c r="C43" s="192"/>
      <c r="D43" s="192"/>
      <c r="E43" s="192"/>
      <c r="F43" s="197"/>
      <c r="G43" s="467"/>
      <c r="H43" s="198"/>
      <c r="I43" s="198"/>
    </row>
    <row r="44" spans="1:9" ht="16" customHeight="1" x14ac:dyDescent="0.15">
      <c r="A44" s="86"/>
      <c r="B44" s="87"/>
      <c r="C44" s="424" t="s">
        <v>69</v>
      </c>
      <c r="D44" s="425" t="s">
        <v>215</v>
      </c>
      <c r="E44" s="425"/>
      <c r="F44" s="426" t="s">
        <v>45</v>
      </c>
      <c r="G44" s="468" t="s">
        <v>87</v>
      </c>
      <c r="H44" s="450" t="s">
        <v>73</v>
      </c>
      <c r="I44" s="427">
        <v>36000</v>
      </c>
    </row>
    <row r="45" spans="1:9" x14ac:dyDescent="0.15">
      <c r="A45" s="86"/>
      <c r="B45" s="87"/>
      <c r="C45" s="425"/>
      <c r="D45" s="425"/>
      <c r="E45" s="425"/>
      <c r="F45" s="426"/>
      <c r="G45" s="468"/>
      <c r="H45" s="450"/>
      <c r="I45" s="428"/>
    </row>
    <row r="46" spans="1:9" x14ac:dyDescent="0.15">
      <c r="A46" s="86"/>
      <c r="B46" s="87"/>
      <c r="C46" s="424" t="s">
        <v>70</v>
      </c>
      <c r="D46" s="425" t="s">
        <v>213</v>
      </c>
      <c r="E46" s="425"/>
      <c r="F46" s="426"/>
      <c r="G46" s="468"/>
      <c r="H46" s="450"/>
      <c r="I46" s="428"/>
    </row>
    <row r="47" spans="1:9" x14ac:dyDescent="0.15">
      <c r="A47" s="86"/>
      <c r="B47" s="87"/>
      <c r="C47" s="425"/>
      <c r="D47" s="425" t="s">
        <v>214</v>
      </c>
      <c r="E47" s="425"/>
      <c r="F47" s="426" t="s">
        <v>77</v>
      </c>
      <c r="G47" s="465">
        <v>36000</v>
      </c>
      <c r="H47" s="292" t="s">
        <v>216</v>
      </c>
      <c r="I47" s="428"/>
    </row>
    <row r="48" spans="1:9" x14ac:dyDescent="0.15">
      <c r="A48" s="86"/>
      <c r="B48" s="87"/>
      <c r="C48" s="192"/>
      <c r="D48" s="192"/>
      <c r="E48" s="192"/>
      <c r="F48" s="197"/>
      <c r="G48" s="467"/>
      <c r="H48" s="198"/>
      <c r="I48" s="198"/>
    </row>
    <row r="49" spans="1:9" ht="18" customHeight="1" x14ac:dyDescent="0.15">
      <c r="A49" s="86"/>
      <c r="B49" s="88">
        <f>MAX($B$18:B43)+0.01</f>
        <v>1.05</v>
      </c>
      <c r="C49" s="489" t="s">
        <v>111</v>
      </c>
      <c r="D49" s="490"/>
      <c r="E49" s="491"/>
      <c r="F49" s="197"/>
      <c r="G49" s="467"/>
      <c r="H49" s="198"/>
      <c r="I49" s="198"/>
    </row>
    <row r="50" spans="1:9" x14ac:dyDescent="0.15">
      <c r="A50" s="86"/>
      <c r="B50" s="87"/>
      <c r="C50" s="193"/>
      <c r="D50" s="192"/>
      <c r="E50" s="192"/>
      <c r="F50" s="114"/>
      <c r="G50" s="401"/>
      <c r="H50" s="198"/>
      <c r="I50" s="198"/>
    </row>
    <row r="51" spans="1:9" ht="47" customHeight="1" x14ac:dyDescent="0.15">
      <c r="A51" s="204"/>
      <c r="B51" s="87"/>
      <c r="C51" s="154" t="s">
        <v>67</v>
      </c>
      <c r="D51" s="492" t="s">
        <v>220</v>
      </c>
      <c r="E51" s="493"/>
      <c r="F51" s="205" t="s">
        <v>45</v>
      </c>
      <c r="G51" s="364" t="s">
        <v>87</v>
      </c>
      <c r="H51" s="402" t="s">
        <v>4</v>
      </c>
      <c r="I51" s="106">
        <v>90000</v>
      </c>
    </row>
    <row r="52" spans="1:9" x14ac:dyDescent="0.15">
      <c r="A52" s="112"/>
      <c r="B52" s="206"/>
      <c r="C52" s="207"/>
      <c r="D52" s="208"/>
      <c r="E52" s="209"/>
      <c r="F52" s="108"/>
      <c r="G52" s="438"/>
      <c r="H52" s="108"/>
      <c r="I52" s="365"/>
    </row>
    <row r="53" spans="1:9" ht="27" customHeight="1" x14ac:dyDescent="0.15">
      <c r="A53" s="112"/>
      <c r="B53" s="211"/>
      <c r="C53" s="155" t="s">
        <v>68</v>
      </c>
      <c r="D53" s="494" t="s">
        <v>26</v>
      </c>
      <c r="E53" s="495"/>
      <c r="F53" s="212" t="s">
        <v>77</v>
      </c>
      <c r="G53" s="369">
        <f>I51</f>
        <v>90000</v>
      </c>
      <c r="H53" s="292" t="s">
        <v>216</v>
      </c>
      <c r="I53" s="258"/>
    </row>
    <row r="54" spans="1:9" ht="16" customHeight="1" x14ac:dyDescent="0.15">
      <c r="A54" s="86"/>
      <c r="B54" s="90"/>
      <c r="C54" s="420"/>
      <c r="D54" s="98"/>
      <c r="E54" s="421"/>
      <c r="F54" s="196"/>
      <c r="G54" s="469"/>
      <c r="H54" s="471"/>
      <c r="I54" s="215"/>
    </row>
    <row r="55" spans="1:9" x14ac:dyDescent="0.15">
      <c r="A55" s="429"/>
      <c r="B55" s="432"/>
      <c r="C55" s="92"/>
      <c r="D55" s="93"/>
      <c r="E55" s="93"/>
      <c r="F55" s="199"/>
      <c r="G55" s="452"/>
      <c r="H55" s="355"/>
      <c r="I55" s="439"/>
    </row>
    <row r="56" spans="1:9" x14ac:dyDescent="0.15">
      <c r="A56" s="430"/>
      <c r="B56" s="433" t="s">
        <v>46</v>
      </c>
      <c r="C56" s="95"/>
      <c r="D56" s="89"/>
      <c r="E56" s="89"/>
      <c r="F56" s="196"/>
      <c r="G56" s="355"/>
      <c r="H56" s="355"/>
      <c r="I56" s="219"/>
    </row>
    <row r="57" spans="1:9" x14ac:dyDescent="0.15">
      <c r="A57" s="431"/>
      <c r="B57" s="434"/>
      <c r="C57" s="97"/>
      <c r="D57" s="98"/>
      <c r="E57" s="98"/>
      <c r="F57" s="202"/>
      <c r="G57" s="453"/>
      <c r="H57" s="453"/>
      <c r="I57" s="440"/>
    </row>
    <row r="58" spans="1:9" x14ac:dyDescent="0.15">
      <c r="A58" s="84"/>
      <c r="B58" s="90"/>
      <c r="C58" s="95"/>
      <c r="D58" s="89"/>
      <c r="E58" s="89"/>
      <c r="F58" s="196"/>
      <c r="G58" s="355"/>
      <c r="H58" s="355"/>
      <c r="I58" s="219"/>
    </row>
    <row r="59" spans="1:9" x14ac:dyDescent="0.15">
      <c r="A59" s="86"/>
      <c r="B59" s="94" t="s">
        <v>47</v>
      </c>
      <c r="C59" s="95"/>
      <c r="D59" s="89"/>
      <c r="E59" s="89"/>
      <c r="F59" s="196"/>
      <c r="G59" s="355"/>
      <c r="H59" s="355"/>
      <c r="I59" s="219"/>
    </row>
    <row r="60" spans="1:9" x14ac:dyDescent="0.15">
      <c r="A60" s="96"/>
      <c r="B60" s="91"/>
      <c r="C60" s="97"/>
      <c r="D60" s="98"/>
      <c r="E60" s="98"/>
      <c r="F60" s="202"/>
      <c r="G60" s="453"/>
      <c r="H60" s="453"/>
      <c r="I60" s="440"/>
    </row>
    <row r="61" spans="1:9" x14ac:dyDescent="0.15">
      <c r="A61" s="86"/>
      <c r="B61" s="90"/>
      <c r="C61" s="422"/>
      <c r="D61" s="93"/>
      <c r="E61" s="423"/>
      <c r="F61" s="196"/>
      <c r="G61" s="454"/>
      <c r="H61" s="451"/>
      <c r="I61" s="215"/>
    </row>
    <row r="62" spans="1:9" x14ac:dyDescent="0.15">
      <c r="A62" s="204" t="s">
        <v>21</v>
      </c>
      <c r="B62" s="88">
        <f>MAX($B$18:B61)+0.01</f>
        <v>1.06</v>
      </c>
      <c r="C62" s="213" t="s">
        <v>50</v>
      </c>
      <c r="D62" s="208"/>
      <c r="E62" s="209"/>
      <c r="F62" s="108"/>
      <c r="G62" s="438"/>
      <c r="H62" s="108"/>
      <c r="I62" s="365"/>
    </row>
    <row r="63" spans="1:9" x14ac:dyDescent="0.15">
      <c r="A63" s="112"/>
      <c r="B63" s="206"/>
      <c r="C63" s="207"/>
      <c r="D63" s="208"/>
      <c r="E63" s="209"/>
      <c r="F63" s="108"/>
      <c r="G63" s="438"/>
      <c r="H63" s="108"/>
      <c r="I63" s="365"/>
    </row>
    <row r="64" spans="1:9" ht="30" customHeight="1" x14ac:dyDescent="0.15">
      <c r="A64" s="112"/>
      <c r="B64" s="211"/>
      <c r="C64" s="436" t="s">
        <v>67</v>
      </c>
      <c r="D64" s="514" t="s">
        <v>182</v>
      </c>
      <c r="E64" s="518"/>
      <c r="F64" s="438" t="s">
        <v>25</v>
      </c>
      <c r="G64" s="108">
        <v>9</v>
      </c>
      <c r="H64" s="108"/>
      <c r="I64" s="108"/>
    </row>
    <row r="65" spans="1:9" x14ac:dyDescent="0.15">
      <c r="A65" s="86"/>
      <c r="B65" s="90"/>
      <c r="C65" s="100"/>
      <c r="D65" s="89"/>
      <c r="E65" s="74"/>
      <c r="F65" s="196"/>
      <c r="G65" s="451"/>
      <c r="H65" s="451"/>
      <c r="I65" s="215"/>
    </row>
    <row r="66" spans="1:9" ht="67" customHeight="1" x14ac:dyDescent="0.15">
      <c r="A66" s="86"/>
      <c r="B66" s="435">
        <f>MAX($B$18:B62)+0.01</f>
        <v>1.07</v>
      </c>
      <c r="C66" s="519" t="s">
        <v>222</v>
      </c>
      <c r="D66" s="515"/>
      <c r="E66" s="520"/>
      <c r="F66" s="196"/>
      <c r="G66" s="198"/>
      <c r="H66" s="198"/>
      <c r="I66" s="219"/>
    </row>
    <row r="67" spans="1:9" x14ac:dyDescent="0.15">
      <c r="A67" s="86"/>
      <c r="B67" s="435"/>
      <c r="C67" s="437"/>
      <c r="D67" s="83"/>
      <c r="E67" s="107"/>
      <c r="F67" s="196"/>
      <c r="G67" s="198"/>
      <c r="H67" s="198"/>
      <c r="I67" s="219"/>
    </row>
    <row r="68" spans="1:9" ht="14" x14ac:dyDescent="0.15">
      <c r="A68" s="101"/>
      <c r="B68" s="102"/>
      <c r="C68" s="95" t="s">
        <v>67</v>
      </c>
      <c r="D68" s="502" t="s">
        <v>112</v>
      </c>
      <c r="E68" s="493"/>
      <c r="F68" s="385" t="s">
        <v>45</v>
      </c>
      <c r="G68" s="386" t="s">
        <v>45</v>
      </c>
      <c r="H68" s="366" t="s">
        <v>73</v>
      </c>
      <c r="I68" s="366"/>
    </row>
    <row r="69" spans="1:9" x14ac:dyDescent="0.15">
      <c r="A69" s="101"/>
      <c r="B69" s="102"/>
      <c r="C69" s="95"/>
      <c r="D69" s="89"/>
      <c r="E69" s="169"/>
      <c r="F69" s="114"/>
      <c r="G69" s="115"/>
      <c r="H69" s="355"/>
      <c r="I69" s="198"/>
    </row>
    <row r="70" spans="1:9" ht="58" customHeight="1" x14ac:dyDescent="0.15">
      <c r="A70" s="86"/>
      <c r="B70" s="88">
        <f>MAX($B$18:B67)+0.01</f>
        <v>1.08</v>
      </c>
      <c r="C70" s="503" t="s">
        <v>210</v>
      </c>
      <c r="D70" s="515"/>
      <c r="E70" s="516"/>
      <c r="F70" s="114"/>
      <c r="G70" s="401"/>
      <c r="H70" s="198"/>
      <c r="I70" s="219"/>
    </row>
    <row r="71" spans="1:9" x14ac:dyDescent="0.15">
      <c r="A71" s="86"/>
      <c r="B71" s="88"/>
      <c r="C71" s="65"/>
      <c r="D71" s="83"/>
      <c r="E71" s="138"/>
      <c r="F71" s="114"/>
      <c r="G71" s="401"/>
      <c r="H71" s="198"/>
      <c r="I71" s="219"/>
    </row>
    <row r="72" spans="1:9" ht="14" x14ac:dyDescent="0.15">
      <c r="A72" s="101"/>
      <c r="B72" s="102"/>
      <c r="C72" s="95" t="s">
        <v>67</v>
      </c>
      <c r="D72" s="517" t="s">
        <v>211</v>
      </c>
      <c r="E72" s="493"/>
      <c r="F72" s="385" t="s">
        <v>45</v>
      </c>
      <c r="G72" s="386" t="s">
        <v>45</v>
      </c>
      <c r="H72" s="366" t="s">
        <v>73</v>
      </c>
      <c r="I72" s="366"/>
    </row>
    <row r="73" spans="1:9" x14ac:dyDescent="0.15">
      <c r="A73" s="101"/>
      <c r="B73" s="102"/>
      <c r="C73" s="95"/>
      <c r="D73" s="89"/>
      <c r="E73" s="169"/>
      <c r="F73" s="196"/>
      <c r="G73" s="115"/>
      <c r="H73" s="355"/>
      <c r="I73" s="198"/>
    </row>
    <row r="74" spans="1:9" x14ac:dyDescent="0.15">
      <c r="A74" s="101"/>
      <c r="B74" s="102"/>
      <c r="C74" s="95"/>
      <c r="D74" s="89"/>
      <c r="E74" s="169"/>
      <c r="F74" s="196"/>
      <c r="G74" s="115"/>
      <c r="H74" s="355"/>
      <c r="I74" s="198"/>
    </row>
    <row r="75" spans="1:9" ht="33" customHeight="1" x14ac:dyDescent="0.15">
      <c r="A75" s="86" t="s">
        <v>107</v>
      </c>
      <c r="B75" s="88">
        <f>MAX($B$18:B74)+0.01</f>
        <v>1.0900000000000001</v>
      </c>
      <c r="C75" s="503" t="s">
        <v>0</v>
      </c>
      <c r="D75" s="504"/>
      <c r="E75" s="493"/>
      <c r="F75" s="196"/>
      <c r="G75" s="217"/>
      <c r="H75" s="357"/>
      <c r="I75" s="367"/>
    </row>
    <row r="76" spans="1:9" x14ac:dyDescent="0.15">
      <c r="A76" s="86"/>
      <c r="B76" s="90"/>
      <c r="C76" s="165"/>
      <c r="D76" s="34"/>
      <c r="E76" s="163"/>
      <c r="F76" s="196"/>
      <c r="G76" s="217"/>
      <c r="H76" s="357"/>
      <c r="I76" s="367"/>
    </row>
    <row r="77" spans="1:9" ht="12.75" customHeight="1" x14ac:dyDescent="0.15">
      <c r="A77" s="86"/>
      <c r="B77" s="90"/>
      <c r="C77" s="166" t="s">
        <v>67</v>
      </c>
      <c r="D77" s="502" t="s">
        <v>1</v>
      </c>
      <c r="E77" s="493"/>
      <c r="F77" s="196" t="s">
        <v>98</v>
      </c>
      <c r="G77" s="217">
        <v>24</v>
      </c>
      <c r="H77" s="357"/>
      <c r="I77" s="368"/>
    </row>
    <row r="78" spans="1:9" x14ac:dyDescent="0.15">
      <c r="A78" s="86"/>
      <c r="B78" s="90"/>
      <c r="C78" s="165"/>
      <c r="D78" s="34"/>
      <c r="E78" s="163"/>
      <c r="F78" s="196"/>
      <c r="G78" s="217"/>
      <c r="H78" s="357"/>
      <c r="I78" s="368"/>
    </row>
    <row r="79" spans="1:9" ht="12.75" customHeight="1" x14ac:dyDescent="0.15">
      <c r="A79" s="86"/>
      <c r="B79" s="90"/>
      <c r="C79" s="167" t="s">
        <v>68</v>
      </c>
      <c r="D79" s="502" t="s">
        <v>2</v>
      </c>
      <c r="E79" s="493"/>
      <c r="F79" s="196" t="s">
        <v>98</v>
      </c>
      <c r="G79" s="217">
        <v>16</v>
      </c>
      <c r="H79" s="357"/>
      <c r="I79" s="368"/>
    </row>
    <row r="80" spans="1:9" x14ac:dyDescent="0.15">
      <c r="A80" s="156"/>
      <c r="B80" s="157"/>
      <c r="C80" s="154"/>
      <c r="D80" s="218"/>
      <c r="E80" s="169"/>
      <c r="F80" s="216"/>
      <c r="G80" s="217"/>
      <c r="H80" s="357"/>
      <c r="I80" s="367"/>
    </row>
    <row r="81" spans="1:9" ht="11.25" customHeight="1" x14ac:dyDescent="0.15">
      <c r="A81" s="224"/>
      <c r="B81" s="227"/>
      <c r="C81" s="152"/>
      <c r="D81" s="34"/>
      <c r="E81" s="76"/>
      <c r="F81" s="108"/>
      <c r="G81" s="111"/>
      <c r="H81" s="358"/>
      <c r="I81" s="111"/>
    </row>
    <row r="82" spans="1:9" ht="32" customHeight="1" x14ac:dyDescent="0.15">
      <c r="A82" s="86"/>
      <c r="B82" s="88">
        <f>MAX($B$18:B76)+0.01</f>
        <v>1.1000000000000001</v>
      </c>
      <c r="C82" s="489" t="s">
        <v>229</v>
      </c>
      <c r="D82" s="490"/>
      <c r="E82" s="491"/>
      <c r="F82" s="197"/>
      <c r="G82" s="467"/>
      <c r="H82" s="198"/>
      <c r="I82" s="198"/>
    </row>
    <row r="83" spans="1:9" x14ac:dyDescent="0.15">
      <c r="A83" s="86"/>
      <c r="B83" s="87"/>
      <c r="C83" s="193"/>
      <c r="D83" s="192"/>
      <c r="E83" s="192"/>
      <c r="F83" s="114"/>
      <c r="G83" s="401"/>
      <c r="H83" s="198"/>
      <c r="I83" s="198"/>
    </row>
    <row r="84" spans="1:9" ht="56" customHeight="1" x14ac:dyDescent="0.15">
      <c r="A84" s="204"/>
      <c r="B84" s="87"/>
      <c r="C84" s="154" t="s">
        <v>67</v>
      </c>
      <c r="D84" s="492" t="s">
        <v>230</v>
      </c>
      <c r="E84" s="493"/>
      <c r="F84" s="205" t="s">
        <v>45</v>
      </c>
      <c r="G84" s="364" t="s">
        <v>87</v>
      </c>
      <c r="H84" s="402" t="s">
        <v>4</v>
      </c>
      <c r="I84" s="106">
        <v>9000</v>
      </c>
    </row>
    <row r="85" spans="1:9" x14ac:dyDescent="0.15">
      <c r="A85" s="112"/>
      <c r="B85" s="206"/>
      <c r="C85" s="207"/>
      <c r="D85" s="208"/>
      <c r="E85" s="209"/>
      <c r="F85" s="108"/>
      <c r="G85" s="438"/>
      <c r="H85" s="108"/>
      <c r="I85" s="365"/>
    </row>
    <row r="86" spans="1:9" ht="27" customHeight="1" x14ac:dyDescent="0.15">
      <c r="A86" s="112"/>
      <c r="B86" s="211"/>
      <c r="C86" s="155" t="s">
        <v>68</v>
      </c>
      <c r="D86" s="494" t="s">
        <v>26</v>
      </c>
      <c r="E86" s="495"/>
      <c r="F86" s="212" t="s">
        <v>77</v>
      </c>
      <c r="G86" s="369">
        <f>I84</f>
        <v>9000</v>
      </c>
      <c r="H86" s="292" t="s">
        <v>216</v>
      </c>
      <c r="I86" s="258"/>
    </row>
    <row r="87" spans="1:9" ht="12" customHeight="1" x14ac:dyDescent="0.15">
      <c r="A87" s="103"/>
      <c r="B87" s="109"/>
      <c r="C87" s="77"/>
      <c r="D87" s="81"/>
      <c r="E87" s="81"/>
      <c r="F87" s="108"/>
      <c r="G87" s="105"/>
      <c r="H87" s="359"/>
      <c r="I87" s="105"/>
    </row>
    <row r="88" spans="1:9" ht="12" customHeight="1" x14ac:dyDescent="0.15">
      <c r="A88" s="103"/>
      <c r="B88" s="109"/>
      <c r="C88" s="77"/>
      <c r="D88" s="81"/>
      <c r="E88" s="81"/>
      <c r="F88" s="108"/>
      <c r="G88" s="105"/>
      <c r="H88" s="359"/>
      <c r="I88" s="105"/>
    </row>
    <row r="89" spans="1:9" ht="12" customHeight="1" x14ac:dyDescent="0.15">
      <c r="A89" s="103"/>
      <c r="B89" s="109"/>
      <c r="C89" s="77"/>
      <c r="D89" s="81"/>
      <c r="E89" s="81"/>
      <c r="F89" s="108"/>
      <c r="G89" s="105"/>
      <c r="H89" s="359"/>
      <c r="I89" s="105"/>
    </row>
    <row r="90" spans="1:9" ht="12" customHeight="1" x14ac:dyDescent="0.15">
      <c r="A90" s="103"/>
      <c r="B90" s="109"/>
      <c r="C90" s="77"/>
      <c r="D90" s="81"/>
      <c r="E90" s="81"/>
      <c r="F90" s="108"/>
      <c r="G90" s="105"/>
      <c r="H90" s="359"/>
      <c r="I90" s="105"/>
    </row>
    <row r="91" spans="1:9" ht="12" customHeight="1" x14ac:dyDescent="0.15">
      <c r="A91" s="103"/>
      <c r="B91" s="109"/>
      <c r="C91" s="77"/>
      <c r="D91" s="81"/>
      <c r="E91" s="81"/>
      <c r="F91" s="108"/>
      <c r="G91" s="105"/>
      <c r="H91" s="359"/>
      <c r="I91" s="105"/>
    </row>
    <row r="92" spans="1:9" ht="12" customHeight="1" x14ac:dyDescent="0.15">
      <c r="A92" s="103"/>
      <c r="B92" s="109"/>
      <c r="C92" s="77"/>
      <c r="D92" s="81"/>
      <c r="E92" s="81"/>
      <c r="F92" s="108"/>
      <c r="G92" s="105"/>
      <c r="H92" s="359"/>
      <c r="I92" s="105"/>
    </row>
    <row r="93" spans="1:9" ht="12" customHeight="1" x14ac:dyDescent="0.15">
      <c r="A93" s="103"/>
      <c r="B93" s="109"/>
      <c r="C93" s="77"/>
      <c r="D93" s="81"/>
      <c r="E93" s="81"/>
      <c r="F93" s="108"/>
      <c r="G93" s="105"/>
      <c r="H93" s="359"/>
      <c r="I93" s="105"/>
    </row>
    <row r="94" spans="1:9" ht="12" customHeight="1" x14ac:dyDescent="0.15">
      <c r="A94" s="103"/>
      <c r="B94" s="109"/>
      <c r="C94" s="77"/>
      <c r="D94" s="81"/>
      <c r="F94" s="108"/>
      <c r="G94" s="105"/>
      <c r="H94" s="359"/>
      <c r="I94" s="105"/>
    </row>
    <row r="95" spans="1:9" ht="12" customHeight="1" x14ac:dyDescent="0.15">
      <c r="A95" s="103"/>
      <c r="B95" s="109"/>
      <c r="C95" s="77"/>
      <c r="D95" s="81"/>
      <c r="E95" s="81"/>
      <c r="F95" s="108"/>
      <c r="G95" s="105"/>
      <c r="H95" s="359"/>
      <c r="I95" s="105"/>
    </row>
    <row r="96" spans="1:9" ht="12" customHeight="1" x14ac:dyDescent="0.15">
      <c r="A96" s="103"/>
      <c r="B96" s="109"/>
      <c r="C96" s="77"/>
      <c r="D96" s="81"/>
      <c r="E96" s="81"/>
      <c r="F96" s="108"/>
      <c r="G96" s="105"/>
      <c r="H96" s="359"/>
      <c r="I96" s="105"/>
    </row>
    <row r="97" spans="1:9" ht="12" customHeight="1" x14ac:dyDescent="0.15">
      <c r="A97" s="103"/>
      <c r="B97" s="109"/>
      <c r="C97" s="77"/>
      <c r="D97" s="81"/>
      <c r="E97" s="81"/>
      <c r="F97" s="108"/>
      <c r="G97" s="105"/>
      <c r="H97" s="359"/>
      <c r="I97" s="105"/>
    </row>
    <row r="98" spans="1:9" x14ac:dyDescent="0.15">
      <c r="A98" s="104"/>
      <c r="B98" s="109"/>
      <c r="C98" s="77"/>
      <c r="D98" s="110"/>
      <c r="E98" s="81"/>
      <c r="F98" s="108"/>
      <c r="G98" s="111"/>
      <c r="H98" s="358"/>
      <c r="I98" s="111"/>
    </row>
    <row r="99" spans="1:9" x14ac:dyDescent="0.15">
      <c r="A99" s="104"/>
      <c r="B99" s="109"/>
      <c r="C99" s="77"/>
      <c r="D99" s="110"/>
      <c r="E99" s="81"/>
      <c r="F99" s="108"/>
      <c r="G99" s="111"/>
      <c r="H99" s="358"/>
      <c r="I99" s="111"/>
    </row>
    <row r="100" spans="1:9" ht="11" customHeight="1" x14ac:dyDescent="0.15">
      <c r="A100" s="112"/>
      <c r="B100" s="113"/>
      <c r="C100" s="228"/>
      <c r="D100" s="229"/>
      <c r="E100" s="230"/>
      <c r="F100" s="220"/>
      <c r="G100" s="455"/>
      <c r="H100" s="456"/>
      <c r="I100" s="231"/>
    </row>
    <row r="101" spans="1:9" ht="12" customHeight="1" x14ac:dyDescent="0.15">
      <c r="A101" s="103"/>
      <c r="B101" s="206"/>
      <c r="C101" s="225"/>
      <c r="D101" s="81"/>
      <c r="E101" s="82"/>
      <c r="F101" s="108"/>
      <c r="G101" s="111"/>
      <c r="H101" s="457"/>
      <c r="I101" s="370"/>
    </row>
    <row r="102" spans="1:9" x14ac:dyDescent="0.15">
      <c r="A102" s="232"/>
      <c r="B102" s="233"/>
      <c r="C102" s="233"/>
      <c r="D102" s="233"/>
      <c r="E102" s="233"/>
      <c r="F102" s="234"/>
      <c r="G102" s="458"/>
      <c r="H102" s="459"/>
      <c r="I102" s="441"/>
    </row>
    <row r="103" spans="1:9" x14ac:dyDescent="0.15">
      <c r="A103" s="235"/>
      <c r="B103" s="184" t="str">
        <f>"TOTAL "&amp;$A$12&amp;" CARRIED TO SUMMARY:  GENERAL"</f>
        <v>TOTAL SCHEDULE NO 1: GENERAL CARRIED TO SUMMARY:  GENERAL</v>
      </c>
      <c r="C103" s="236"/>
      <c r="D103" s="236"/>
      <c r="E103" s="236"/>
      <c r="F103" s="237"/>
      <c r="G103" s="460"/>
      <c r="H103" s="460"/>
      <c r="I103" s="442"/>
    </row>
    <row r="104" spans="1:9" x14ac:dyDescent="0.15">
      <c r="A104" s="238"/>
      <c r="B104" s="239"/>
      <c r="C104" s="239"/>
      <c r="D104" s="239"/>
      <c r="E104" s="239"/>
      <c r="F104" s="240"/>
      <c r="G104" s="461"/>
      <c r="H104" s="461"/>
      <c r="I104" s="443"/>
    </row>
  </sheetData>
  <mergeCells count="33">
    <mergeCell ref="D79:E79"/>
    <mergeCell ref="D68:E68"/>
    <mergeCell ref="D53:E53"/>
    <mergeCell ref="C70:E70"/>
    <mergeCell ref="D72:E72"/>
    <mergeCell ref="D64:E64"/>
    <mergeCell ref="C75:E75"/>
    <mergeCell ref="C66:E66"/>
    <mergeCell ref="D77:E77"/>
    <mergeCell ref="C32:E32"/>
    <mergeCell ref="D30:E30"/>
    <mergeCell ref="D26:E26"/>
    <mergeCell ref="D28:E28"/>
    <mergeCell ref="C24:E24"/>
    <mergeCell ref="A12:G12"/>
    <mergeCell ref="F14:F16"/>
    <mergeCell ref="G14:G16"/>
    <mergeCell ref="A4:I4"/>
    <mergeCell ref="C82:E82"/>
    <mergeCell ref="D84:E84"/>
    <mergeCell ref="D86:E86"/>
    <mergeCell ref="H14:H16"/>
    <mergeCell ref="I14:I16"/>
    <mergeCell ref="D34:E34"/>
    <mergeCell ref="D40:E40"/>
    <mergeCell ref="C49:E49"/>
    <mergeCell ref="D51:E51"/>
    <mergeCell ref="D42:E42"/>
    <mergeCell ref="D36:E36"/>
    <mergeCell ref="C38:E38"/>
    <mergeCell ref="C18:E18"/>
    <mergeCell ref="C20:E20"/>
    <mergeCell ref="D22:E22"/>
  </mergeCells>
  <phoneticPr fontId="0" type="noConversion"/>
  <pageMargins left="0.47244094488188981" right="0.39370078740157483" top="0.59055118110236227" bottom="0.39370078740157483" header="0.19685039370078741" footer="0.15748031496062992"/>
  <pageSetup paperSize="9" scale="87" fitToHeight="6" orientation="portrait" blackAndWhite="1" useFirstPageNumber="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5">
    <pageSetUpPr fitToPage="1"/>
  </sheetPr>
  <dimension ref="A1:X370"/>
  <sheetViews>
    <sheetView showGridLines="0" showZeros="0" view="pageBreakPreview" zoomScale="114" zoomScaleNormal="125" zoomScaleSheetLayoutView="100" workbookViewId="0">
      <selection activeCell="G340" sqref="G340"/>
    </sheetView>
  </sheetViews>
  <sheetFormatPr baseColWidth="10" defaultColWidth="8.83203125" defaultRowHeight="13" x14ac:dyDescent="0.15"/>
  <cols>
    <col min="1" max="1" width="11.33203125" style="80" customWidth="1"/>
    <col min="2" max="2" width="7.5" style="223" customWidth="1"/>
    <col min="3" max="3" width="3.6640625" style="223" customWidth="1"/>
    <col min="4" max="4" width="3.6640625" style="80" customWidth="1"/>
    <col min="5" max="5" width="30.33203125" style="222" customWidth="1"/>
    <col min="6" max="6" width="7.5" style="222" customWidth="1"/>
    <col min="7" max="7" width="11.1640625" style="221" customWidth="1"/>
    <col min="8" max="8" width="11.1640625" style="356" customWidth="1"/>
    <col min="9" max="9" width="15.33203125" style="356" customWidth="1"/>
    <col min="10" max="16384" width="8.83203125" style="80"/>
  </cols>
  <sheetData>
    <row r="1" spans="1:24" ht="23" customHeight="1" x14ac:dyDescent="0.15">
      <c r="A1" s="173"/>
      <c r="B1" s="174"/>
      <c r="C1" s="174"/>
      <c r="D1" s="173"/>
      <c r="E1" s="173"/>
      <c r="F1" s="173"/>
      <c r="G1" s="241"/>
      <c r="H1" s="241"/>
      <c r="I1" s="241"/>
    </row>
    <row r="2" spans="1:24" s="331" customFormat="1" ht="12" customHeight="1" x14ac:dyDescent="0.15">
      <c r="A2" s="325" t="s">
        <v>128</v>
      </c>
      <c r="B2" s="326"/>
      <c r="C2" s="295"/>
      <c r="D2" s="295"/>
      <c r="E2" s="295"/>
      <c r="F2" s="327"/>
      <c r="G2" s="328"/>
      <c r="H2" s="328"/>
      <c r="I2" s="328"/>
      <c r="J2" s="329"/>
      <c r="K2" s="330"/>
      <c r="M2" s="332"/>
      <c r="N2" s="332"/>
      <c r="O2" s="332"/>
      <c r="P2" s="332"/>
      <c r="Q2" s="332"/>
      <c r="R2" s="332"/>
      <c r="S2" s="332"/>
      <c r="T2" s="332"/>
      <c r="U2" s="332"/>
      <c r="V2" s="332"/>
      <c r="W2" s="332"/>
      <c r="X2" s="332"/>
    </row>
    <row r="3" spans="1:24" ht="19.5" customHeight="1" x14ac:dyDescent="0.15">
      <c r="A3" s="184"/>
      <c r="B3" s="182"/>
      <c r="C3" s="243"/>
      <c r="D3" s="244"/>
      <c r="E3" s="244"/>
      <c r="F3" s="245"/>
      <c r="G3" s="246"/>
      <c r="H3" s="333"/>
      <c r="I3" s="333"/>
    </row>
    <row r="4" spans="1:24" ht="12.75" customHeight="1" x14ac:dyDescent="0.15">
      <c r="A4" s="247" t="s">
        <v>51</v>
      </c>
      <c r="B4" s="248"/>
      <c r="C4" s="248"/>
      <c r="D4" s="178"/>
      <c r="E4" s="249"/>
      <c r="F4" s="507" t="s">
        <v>58</v>
      </c>
      <c r="G4" s="510" t="s">
        <v>129</v>
      </c>
      <c r="H4" s="496" t="s">
        <v>60</v>
      </c>
      <c r="I4" s="522" t="s">
        <v>61</v>
      </c>
    </row>
    <row r="5" spans="1:24" ht="12.75" customHeight="1" x14ac:dyDescent="0.15">
      <c r="A5" s="250" t="s">
        <v>52</v>
      </c>
      <c r="B5" s="242" t="s">
        <v>56</v>
      </c>
      <c r="C5" s="242"/>
      <c r="D5" s="183"/>
      <c r="E5" s="251" t="s">
        <v>57</v>
      </c>
      <c r="F5" s="508"/>
      <c r="G5" s="511"/>
      <c r="H5" s="497"/>
      <c r="I5" s="523"/>
    </row>
    <row r="6" spans="1:24" ht="18" customHeight="1" x14ac:dyDescent="0.15">
      <c r="A6" s="158" t="s">
        <v>62</v>
      </c>
      <c r="B6" s="159" t="s">
        <v>63</v>
      </c>
      <c r="C6" s="159"/>
      <c r="D6" s="252"/>
      <c r="E6" s="253"/>
      <c r="F6" s="509"/>
      <c r="G6" s="512"/>
      <c r="H6" s="498"/>
      <c r="I6" s="524"/>
    </row>
    <row r="7" spans="1:24" ht="18" customHeight="1" x14ac:dyDescent="0.15">
      <c r="A7" s="160"/>
      <c r="B7" s="161"/>
      <c r="C7" s="248"/>
      <c r="D7" s="178"/>
      <c r="E7" s="249"/>
      <c r="F7" s="160"/>
      <c r="G7" s="254"/>
      <c r="H7" s="255"/>
      <c r="I7" s="486"/>
    </row>
    <row r="8" spans="1:24" ht="13" customHeight="1" x14ac:dyDescent="0.15">
      <c r="A8" s="117"/>
      <c r="B8" s="140"/>
      <c r="C8" s="559" t="s">
        <v>55</v>
      </c>
      <c r="D8" s="504"/>
      <c r="E8" s="504"/>
      <c r="F8" s="256"/>
      <c r="G8" s="257"/>
      <c r="H8" s="334"/>
      <c r="I8" s="257"/>
    </row>
    <row r="9" spans="1:24" x14ac:dyDescent="0.15">
      <c r="A9" s="117"/>
      <c r="B9" s="140"/>
      <c r="C9" s="118"/>
      <c r="D9" s="118"/>
      <c r="E9" s="118"/>
      <c r="F9" s="256"/>
      <c r="G9" s="257"/>
      <c r="H9" s="334"/>
      <c r="I9" s="257"/>
    </row>
    <row r="10" spans="1:24" s="259" customFormat="1" x14ac:dyDescent="0.15">
      <c r="A10" s="117"/>
      <c r="B10" s="124"/>
      <c r="C10" s="563" t="s">
        <v>183</v>
      </c>
      <c r="D10" s="564"/>
      <c r="E10" s="565"/>
      <c r="F10" s="256"/>
      <c r="G10" s="258"/>
      <c r="H10" s="335"/>
      <c r="I10" s="258"/>
    </row>
    <row r="11" spans="1:24" s="259" customFormat="1" x14ac:dyDescent="0.15">
      <c r="A11" s="260"/>
      <c r="B11" s="261"/>
      <c r="C11" s="262"/>
      <c r="D11" s="262"/>
      <c r="E11" s="263"/>
      <c r="F11" s="256"/>
      <c r="G11" s="258"/>
      <c r="H11" s="335"/>
      <c r="I11" s="258"/>
    </row>
    <row r="12" spans="1:24" ht="13" customHeight="1" x14ac:dyDescent="0.15">
      <c r="A12" s="117" t="s">
        <v>6</v>
      </c>
      <c r="B12" s="124">
        <v>2.0099999999999998</v>
      </c>
      <c r="C12" s="521" t="s">
        <v>7</v>
      </c>
      <c r="D12" s="566"/>
      <c r="E12" s="566"/>
      <c r="F12" s="256" t="s">
        <v>83</v>
      </c>
      <c r="G12" s="264">
        <v>3</v>
      </c>
      <c r="H12" s="336"/>
      <c r="I12" s="264"/>
    </row>
    <row r="13" spans="1:24" x14ac:dyDescent="0.15">
      <c r="A13" s="117"/>
      <c r="B13" s="140"/>
      <c r="C13" s="134"/>
      <c r="D13" s="119"/>
      <c r="E13" s="119"/>
      <c r="F13" s="256"/>
      <c r="G13" s="266"/>
      <c r="H13" s="338"/>
      <c r="I13" s="266"/>
    </row>
    <row r="14" spans="1:24" ht="27.75" customHeight="1" x14ac:dyDescent="0.15">
      <c r="A14" s="117" t="s">
        <v>201</v>
      </c>
      <c r="B14" s="124">
        <f>MAX($B$8:B13)+0.01</f>
        <v>2.0199999999999996</v>
      </c>
      <c r="C14" s="521" t="s">
        <v>9</v>
      </c>
      <c r="D14" s="566"/>
      <c r="E14" s="566"/>
      <c r="F14" s="256" t="s">
        <v>83</v>
      </c>
      <c r="G14" s="264">
        <v>12</v>
      </c>
      <c r="H14" s="336"/>
      <c r="I14" s="264"/>
    </row>
    <row r="15" spans="1:24" ht="12.75" customHeight="1" x14ac:dyDescent="0.15">
      <c r="A15" s="117"/>
      <c r="B15" s="146"/>
      <c r="C15" s="125"/>
      <c r="D15" s="34"/>
      <c r="E15" s="34"/>
      <c r="F15" s="256"/>
      <c r="G15" s="267"/>
      <c r="H15" s="339"/>
      <c r="I15" s="267"/>
    </row>
    <row r="16" spans="1:24" ht="14" customHeight="1" x14ac:dyDescent="0.15">
      <c r="A16" s="117"/>
      <c r="B16" s="124">
        <f>MAX($B$8:B15)+0.01</f>
        <v>2.0299999999999994</v>
      </c>
      <c r="C16" s="412" t="s">
        <v>115</v>
      </c>
      <c r="D16" s="34"/>
      <c r="E16" s="34"/>
      <c r="F16" s="256"/>
      <c r="G16" s="267"/>
      <c r="H16" s="339"/>
      <c r="I16" s="267"/>
    </row>
    <row r="17" spans="1:9" ht="12.75" customHeight="1" x14ac:dyDescent="0.15">
      <c r="A17" s="117"/>
      <c r="B17" s="146"/>
      <c r="C17" s="125"/>
      <c r="D17" s="34"/>
      <c r="E17" s="34"/>
      <c r="F17" s="256"/>
      <c r="G17" s="267"/>
      <c r="H17" s="339"/>
      <c r="I17" s="267"/>
    </row>
    <row r="18" spans="1:9" ht="68" customHeight="1" x14ac:dyDescent="0.15">
      <c r="A18" s="117"/>
      <c r="B18" s="146"/>
      <c r="C18" s="413" t="s">
        <v>67</v>
      </c>
      <c r="D18" s="556" t="s">
        <v>203</v>
      </c>
      <c r="E18" s="557"/>
      <c r="F18" s="472" t="s">
        <v>45</v>
      </c>
      <c r="G18" s="473" t="s">
        <v>45</v>
      </c>
      <c r="H18" s="474" t="s">
        <v>73</v>
      </c>
      <c r="I18" s="264"/>
    </row>
    <row r="19" spans="1:9" ht="12.75" customHeight="1" x14ac:dyDescent="0.15">
      <c r="A19" s="117"/>
      <c r="B19" s="146"/>
      <c r="C19" s="414"/>
      <c r="D19" s="269"/>
      <c r="E19" s="270"/>
      <c r="F19" s="268"/>
      <c r="G19" s="267"/>
      <c r="H19" s="339"/>
      <c r="I19" s="267"/>
    </row>
    <row r="20" spans="1:9" ht="15" x14ac:dyDescent="0.15">
      <c r="A20" s="117"/>
      <c r="B20" s="146"/>
      <c r="C20" s="145" t="s">
        <v>68</v>
      </c>
      <c r="D20" s="514" t="s">
        <v>94</v>
      </c>
      <c r="E20" s="518"/>
      <c r="F20" s="256" t="s">
        <v>98</v>
      </c>
      <c r="G20" s="264">
        <v>8</v>
      </c>
      <c r="H20" s="336"/>
      <c r="I20" s="264"/>
    </row>
    <row r="21" spans="1:9" ht="12.75" customHeight="1" x14ac:dyDescent="0.15">
      <c r="A21" s="117"/>
      <c r="B21" s="146"/>
      <c r="C21" s="145"/>
      <c r="D21" s="81"/>
      <c r="E21" s="82"/>
      <c r="F21" s="256"/>
      <c r="G21" s="271"/>
      <c r="H21" s="340"/>
      <c r="I21" s="271"/>
    </row>
    <row r="22" spans="1:9" ht="12.75" customHeight="1" x14ac:dyDescent="0.15">
      <c r="A22" s="117"/>
      <c r="B22" s="146"/>
      <c r="C22" s="145" t="s">
        <v>69</v>
      </c>
      <c r="D22" s="514" t="s">
        <v>95</v>
      </c>
      <c r="E22" s="518"/>
      <c r="F22" s="256"/>
      <c r="G22" s="271"/>
      <c r="H22" s="340"/>
      <c r="I22" s="271"/>
    </row>
    <row r="23" spans="1:9" ht="12.75" customHeight="1" x14ac:dyDescent="0.15">
      <c r="A23" s="117"/>
      <c r="B23" s="146"/>
      <c r="C23" s="145"/>
      <c r="D23" s="81"/>
      <c r="E23" s="82"/>
      <c r="F23" s="256"/>
      <c r="G23" s="271"/>
      <c r="H23" s="340"/>
      <c r="I23" s="271"/>
    </row>
    <row r="24" spans="1:9" ht="12.75" customHeight="1" x14ac:dyDescent="0.15">
      <c r="A24" s="117"/>
      <c r="B24" s="146"/>
      <c r="C24" s="145"/>
      <c r="D24" s="110" t="s">
        <v>67</v>
      </c>
      <c r="E24" s="82" t="s">
        <v>96</v>
      </c>
      <c r="F24" s="256" t="s">
        <v>99</v>
      </c>
      <c r="G24" s="415">
        <v>0.2</v>
      </c>
      <c r="H24" s="416"/>
      <c r="I24" s="415"/>
    </row>
    <row r="25" spans="1:9" ht="12.75" customHeight="1" x14ac:dyDescent="0.15">
      <c r="A25" s="117"/>
      <c r="B25" s="146"/>
      <c r="C25" s="145"/>
      <c r="D25" s="81"/>
      <c r="E25" s="82"/>
      <c r="F25" s="256"/>
      <c r="G25" s="271"/>
      <c r="H25" s="340"/>
      <c r="I25" s="271"/>
    </row>
    <row r="26" spans="1:9" ht="14" customHeight="1" x14ac:dyDescent="0.15">
      <c r="A26" s="117"/>
      <c r="B26" s="146"/>
      <c r="C26" s="145"/>
      <c r="D26" s="110" t="s">
        <v>68</v>
      </c>
      <c r="E26" s="82" t="s">
        <v>97</v>
      </c>
      <c r="F26" s="256" t="s">
        <v>99</v>
      </c>
      <c r="G26" s="415">
        <v>0.3</v>
      </c>
      <c r="H26" s="416"/>
      <c r="I26" s="415"/>
    </row>
    <row r="27" spans="1:9" ht="12.75" customHeight="1" x14ac:dyDescent="0.15">
      <c r="A27" s="117"/>
      <c r="B27" s="146"/>
      <c r="C27" s="145"/>
      <c r="D27" s="110"/>
      <c r="E27" s="82"/>
      <c r="F27" s="256"/>
      <c r="G27" s="415"/>
      <c r="H27" s="416"/>
      <c r="I27" s="415"/>
    </row>
    <row r="28" spans="1:9" s="273" customFormat="1" ht="15" customHeight="1" x14ac:dyDescent="0.15">
      <c r="A28" s="129"/>
      <c r="B28" s="124">
        <f>MAX($B$8:B26)+0.01</f>
        <v>2.0399999999999991</v>
      </c>
      <c r="C28" s="534" t="s">
        <v>204</v>
      </c>
      <c r="D28" s="535"/>
      <c r="E28" s="536"/>
      <c r="F28" s="108"/>
      <c r="G28" s="293"/>
      <c r="H28" s="351"/>
      <c r="I28" s="293"/>
    </row>
    <row r="29" spans="1:9" s="273" customFormat="1" x14ac:dyDescent="0.15">
      <c r="A29" s="129"/>
      <c r="B29" s="124"/>
      <c r="C29" s="403"/>
      <c r="D29" s="403"/>
      <c r="E29" s="404"/>
      <c r="F29" s="108"/>
      <c r="G29" s="293"/>
      <c r="H29" s="351"/>
      <c r="I29" s="293"/>
    </row>
    <row r="30" spans="1:9" s="273" customFormat="1" ht="30" customHeight="1" x14ac:dyDescent="0.15">
      <c r="A30" s="129"/>
      <c r="B30" s="108"/>
      <c r="C30" s="137" t="s">
        <v>67</v>
      </c>
      <c r="D30" s="521" t="s">
        <v>116</v>
      </c>
      <c r="E30" s="495"/>
      <c r="F30" s="108"/>
      <c r="G30" s="293"/>
      <c r="H30" s="351"/>
      <c r="I30" s="293"/>
    </row>
    <row r="31" spans="1:9" s="273" customFormat="1" ht="12" customHeight="1" x14ac:dyDescent="0.15">
      <c r="A31" s="129"/>
      <c r="B31" s="108"/>
      <c r="C31" s="133"/>
      <c r="D31" s="125"/>
      <c r="E31" s="38"/>
      <c r="F31" s="108"/>
      <c r="G31" s="293"/>
      <c r="H31" s="351"/>
      <c r="I31" s="293"/>
    </row>
    <row r="32" spans="1:9" s="273" customFormat="1" ht="15" customHeight="1" x14ac:dyDescent="0.15">
      <c r="A32" s="129"/>
      <c r="B32" s="108"/>
      <c r="C32" s="133"/>
      <c r="D32" s="137" t="s">
        <v>67</v>
      </c>
      <c r="E32" s="76" t="s">
        <v>144</v>
      </c>
      <c r="F32" s="108" t="s">
        <v>83</v>
      </c>
      <c r="G32" s="293">
        <v>6</v>
      </c>
      <c r="H32" s="351"/>
      <c r="I32" s="293"/>
    </row>
    <row r="33" spans="1:9" s="273" customFormat="1" ht="12" customHeight="1" x14ac:dyDescent="0.15">
      <c r="A33" s="129"/>
      <c r="B33" s="108"/>
      <c r="C33" s="133"/>
      <c r="D33" s="125"/>
      <c r="E33" s="38"/>
      <c r="F33" s="108"/>
      <c r="G33" s="293"/>
      <c r="H33" s="351"/>
      <c r="I33" s="293"/>
    </row>
    <row r="34" spans="1:9" s="273" customFormat="1" ht="14" customHeight="1" x14ac:dyDescent="0.15">
      <c r="A34" s="129"/>
      <c r="B34" s="108"/>
      <c r="C34" s="133"/>
      <c r="D34" s="137" t="s">
        <v>68</v>
      </c>
      <c r="E34" s="417" t="s">
        <v>205</v>
      </c>
      <c r="F34" s="108" t="s">
        <v>84</v>
      </c>
      <c r="G34" s="264">
        <v>900</v>
      </c>
      <c r="H34" s="336"/>
      <c r="I34" s="264"/>
    </row>
    <row r="35" spans="1:9" s="273" customFormat="1" ht="12.75" customHeight="1" x14ac:dyDescent="0.15">
      <c r="A35" s="129"/>
      <c r="B35" s="104"/>
      <c r="C35" s="133"/>
      <c r="D35" s="133"/>
      <c r="E35" s="76"/>
      <c r="F35" s="108"/>
      <c r="G35" s="293"/>
      <c r="H35" s="351"/>
      <c r="I35" s="293"/>
    </row>
    <row r="36" spans="1:9" s="273" customFormat="1" ht="14" customHeight="1" x14ac:dyDescent="0.15">
      <c r="A36" s="129" t="s">
        <v>10</v>
      </c>
      <c r="B36" s="124">
        <f>MAX($B$8:B35)+0.01</f>
        <v>2.0499999999999989</v>
      </c>
      <c r="C36" s="560" t="s">
        <v>88</v>
      </c>
      <c r="D36" s="561"/>
      <c r="E36" s="562"/>
      <c r="F36" s="268"/>
      <c r="G36" s="272"/>
      <c r="H36" s="341"/>
      <c r="I36" s="272"/>
    </row>
    <row r="37" spans="1:9" s="273" customFormat="1" ht="12" customHeight="1" x14ac:dyDescent="0.15">
      <c r="A37" s="274"/>
      <c r="B37" s="108"/>
      <c r="C37" s="152"/>
      <c r="D37" s="152"/>
      <c r="E37" s="152"/>
      <c r="F37" s="108"/>
      <c r="G37" s="275"/>
      <c r="H37" s="342"/>
      <c r="I37" s="275"/>
    </row>
    <row r="38" spans="1:9" s="273" customFormat="1" ht="16" customHeight="1" x14ac:dyDescent="0.15">
      <c r="A38" s="129"/>
      <c r="B38" s="104"/>
      <c r="C38" s="135" t="s">
        <v>67</v>
      </c>
      <c r="D38" s="152" t="s">
        <v>89</v>
      </c>
      <c r="E38" s="276"/>
      <c r="F38" s="268" t="s">
        <v>83</v>
      </c>
      <c r="G38" s="264">
        <v>1</v>
      </c>
      <c r="H38" s="336"/>
      <c r="I38" s="264"/>
    </row>
    <row r="39" spans="1:9" s="273" customFormat="1" ht="12" customHeight="1" x14ac:dyDescent="0.15">
      <c r="A39" s="129"/>
      <c r="B39" s="108"/>
      <c r="C39" s="152"/>
      <c r="D39" s="152"/>
      <c r="E39" s="152"/>
      <c r="F39" s="108"/>
      <c r="G39" s="277"/>
      <c r="H39" s="343"/>
      <c r="I39" s="277"/>
    </row>
    <row r="40" spans="1:9" s="273" customFormat="1" ht="31" customHeight="1" x14ac:dyDescent="0.15">
      <c r="A40" s="129"/>
      <c r="B40" s="104"/>
      <c r="C40" s="135" t="s">
        <v>68</v>
      </c>
      <c r="D40" s="514" t="s">
        <v>184</v>
      </c>
      <c r="E40" s="514"/>
      <c r="F40" s="268" t="s">
        <v>83</v>
      </c>
      <c r="G40" s="264">
        <v>1</v>
      </c>
      <c r="H40" s="336"/>
      <c r="I40" s="264"/>
    </row>
    <row r="41" spans="1:9" s="273" customFormat="1" ht="12" customHeight="1" x14ac:dyDescent="0.15">
      <c r="A41" s="278"/>
      <c r="B41" s="279"/>
      <c r="C41" s="280"/>
      <c r="D41" s="269"/>
      <c r="E41" s="269"/>
      <c r="F41" s="268"/>
      <c r="G41" s="267"/>
      <c r="H41" s="339"/>
      <c r="I41" s="267"/>
    </row>
    <row r="42" spans="1:9" s="273" customFormat="1" ht="15" customHeight="1" x14ac:dyDescent="0.15">
      <c r="A42" s="129" t="s">
        <v>19</v>
      </c>
      <c r="B42" s="124">
        <f>MAX($B$8:B41)+0.01</f>
        <v>2.0599999999999987</v>
      </c>
      <c r="C42" s="225" t="s">
        <v>11</v>
      </c>
      <c r="D42" s="225"/>
      <c r="E42" s="225"/>
      <c r="F42" s="108"/>
      <c r="G42" s="275"/>
      <c r="H42" s="342"/>
      <c r="I42" s="275"/>
    </row>
    <row r="43" spans="1:9" s="273" customFormat="1" x14ac:dyDescent="0.15">
      <c r="A43" s="274"/>
      <c r="B43" s="108"/>
      <c r="C43" s="152"/>
      <c r="D43" s="152"/>
      <c r="E43" s="152"/>
      <c r="F43" s="108"/>
      <c r="G43" s="275"/>
      <c r="H43" s="342"/>
      <c r="I43" s="275"/>
    </row>
    <row r="44" spans="1:9" s="273" customFormat="1" ht="30" customHeight="1" x14ac:dyDescent="0.15">
      <c r="A44" s="129" t="s">
        <v>19</v>
      </c>
      <c r="B44" s="108"/>
      <c r="C44" s="135" t="s">
        <v>67</v>
      </c>
      <c r="D44" s="513" t="s">
        <v>232</v>
      </c>
      <c r="E44" s="518"/>
      <c r="F44" s="108" t="s">
        <v>83</v>
      </c>
      <c r="G44" s="264">
        <v>1</v>
      </c>
      <c r="H44" s="336"/>
      <c r="I44" s="264"/>
    </row>
    <row r="45" spans="1:9" s="273" customFormat="1" x14ac:dyDescent="0.15">
      <c r="A45" s="281"/>
      <c r="B45" s="279"/>
      <c r="C45" s="269"/>
      <c r="D45" s="263"/>
      <c r="E45" s="263"/>
      <c r="F45" s="108"/>
      <c r="G45" s="282"/>
      <c r="H45" s="344"/>
      <c r="I45" s="282"/>
    </row>
    <row r="46" spans="1:9" ht="16" customHeight="1" x14ac:dyDescent="0.15">
      <c r="A46" s="117"/>
      <c r="B46" s="124">
        <f>MAX($B$8:B45)+0.01</f>
        <v>2.0699999999999985</v>
      </c>
      <c r="C46" s="532" t="s">
        <v>12</v>
      </c>
      <c r="D46" s="532"/>
      <c r="E46" s="532"/>
      <c r="F46" s="256"/>
      <c r="G46" s="283"/>
      <c r="H46" s="345"/>
      <c r="I46" s="283"/>
    </row>
    <row r="47" spans="1:9" x14ac:dyDescent="0.15">
      <c r="A47" s="117"/>
      <c r="B47" s="140"/>
      <c r="C47" s="134"/>
      <c r="D47" s="122"/>
      <c r="E47" s="118"/>
      <c r="F47" s="256"/>
      <c r="G47" s="283"/>
      <c r="H47" s="345"/>
      <c r="I47" s="283"/>
    </row>
    <row r="48" spans="1:9" ht="56" customHeight="1" x14ac:dyDescent="0.15">
      <c r="A48" s="117" t="s">
        <v>20</v>
      </c>
      <c r="B48" s="140"/>
      <c r="C48" s="133" t="s">
        <v>67</v>
      </c>
      <c r="D48" s="521" t="s">
        <v>132</v>
      </c>
      <c r="E48" s="558"/>
      <c r="F48" s="108" t="s">
        <v>83</v>
      </c>
      <c r="G48" s="264">
        <v>1</v>
      </c>
      <c r="H48" s="336"/>
      <c r="I48" s="264"/>
    </row>
    <row r="49" spans="1:9" x14ac:dyDescent="0.15">
      <c r="A49" s="117"/>
      <c r="B49" s="120"/>
      <c r="C49" s="137"/>
      <c r="D49" s="566"/>
      <c r="E49" s="566"/>
      <c r="F49" s="108"/>
      <c r="G49" s="283"/>
      <c r="H49" s="345"/>
      <c r="I49" s="283"/>
    </row>
    <row r="50" spans="1:9" ht="8" customHeight="1" x14ac:dyDescent="0.15">
      <c r="A50" s="117"/>
      <c r="B50" s="120"/>
      <c r="C50" s="137"/>
      <c r="D50" s="34"/>
      <c r="E50" s="34"/>
      <c r="F50" s="108"/>
      <c r="G50" s="283"/>
      <c r="H50" s="345"/>
      <c r="I50" s="283"/>
    </row>
    <row r="51" spans="1:9" x14ac:dyDescent="0.15">
      <c r="A51" s="117"/>
      <c r="B51" s="120"/>
      <c r="C51" s="137"/>
      <c r="D51" s="34"/>
      <c r="E51" s="34"/>
      <c r="F51" s="108"/>
      <c r="G51" s="283"/>
      <c r="H51" s="345"/>
      <c r="I51" s="283"/>
    </row>
    <row r="52" spans="1:9" x14ac:dyDescent="0.15">
      <c r="A52" s="429"/>
      <c r="B52" s="432"/>
      <c r="C52" s="92"/>
      <c r="D52" s="93"/>
      <c r="E52" s="93"/>
      <c r="F52" s="199"/>
      <c r="G52" s="200"/>
      <c r="H52" s="200"/>
      <c r="I52" s="439"/>
    </row>
    <row r="53" spans="1:9" x14ac:dyDescent="0.15">
      <c r="A53" s="430"/>
      <c r="B53" s="433" t="s">
        <v>46</v>
      </c>
      <c r="C53" s="95"/>
      <c r="D53" s="89"/>
      <c r="E53" s="89"/>
      <c r="F53" s="196"/>
      <c r="G53" s="201"/>
      <c r="H53" s="201"/>
      <c r="I53" s="219"/>
    </row>
    <row r="54" spans="1:9" x14ac:dyDescent="0.15">
      <c r="A54" s="431"/>
      <c r="B54" s="434"/>
      <c r="C54" s="97"/>
      <c r="D54" s="98"/>
      <c r="E54" s="98"/>
      <c r="F54" s="202"/>
      <c r="G54" s="203"/>
      <c r="H54" s="203"/>
      <c r="I54" s="440"/>
    </row>
    <row r="55" spans="1:9" x14ac:dyDescent="0.15">
      <c r="A55" s="84"/>
      <c r="B55" s="90"/>
      <c r="C55" s="95"/>
      <c r="D55" s="89"/>
      <c r="E55" s="89"/>
      <c r="F55" s="196"/>
      <c r="G55" s="201"/>
      <c r="H55" s="201"/>
      <c r="I55" s="219"/>
    </row>
    <row r="56" spans="1:9" x14ac:dyDescent="0.15">
      <c r="A56" s="86"/>
      <c r="B56" s="94" t="s">
        <v>47</v>
      </c>
      <c r="C56" s="95"/>
      <c r="D56" s="89"/>
      <c r="E56" s="89"/>
      <c r="F56" s="196"/>
      <c r="G56" s="201"/>
      <c r="H56" s="201"/>
      <c r="I56" s="219"/>
    </row>
    <row r="57" spans="1:9" x14ac:dyDescent="0.15">
      <c r="A57" s="96"/>
      <c r="B57" s="91"/>
      <c r="C57" s="97"/>
      <c r="D57" s="98"/>
      <c r="E57" s="98"/>
      <c r="F57" s="202"/>
      <c r="G57" s="203"/>
      <c r="H57" s="203"/>
      <c r="I57" s="440"/>
    </row>
    <row r="58" spans="1:9" x14ac:dyDescent="0.15">
      <c r="A58" s="117"/>
      <c r="B58" s="120"/>
      <c r="C58" s="137"/>
      <c r="D58" s="34"/>
      <c r="E58" s="34"/>
      <c r="F58" s="108"/>
      <c r="G58" s="283"/>
      <c r="H58" s="345"/>
      <c r="I58" s="283"/>
    </row>
    <row r="59" spans="1:9" ht="14" x14ac:dyDescent="0.15">
      <c r="A59" s="117" t="s">
        <v>188</v>
      </c>
      <c r="B59" s="141"/>
      <c r="C59" s="133" t="s">
        <v>68</v>
      </c>
      <c r="D59" s="521" t="s">
        <v>22</v>
      </c>
      <c r="E59" s="504"/>
      <c r="F59" s="108" t="s">
        <v>83</v>
      </c>
      <c r="G59" s="264">
        <v>1</v>
      </c>
      <c r="H59" s="336"/>
      <c r="I59" s="264"/>
    </row>
    <row r="60" spans="1:9" x14ac:dyDescent="0.15">
      <c r="A60" s="117"/>
      <c r="B60" s="120"/>
      <c r="C60" s="137"/>
      <c r="D60" s="34"/>
      <c r="E60" s="34"/>
      <c r="F60" s="108"/>
      <c r="G60" s="283"/>
      <c r="H60" s="345"/>
      <c r="I60" s="283"/>
    </row>
    <row r="61" spans="1:9" ht="14" x14ac:dyDescent="0.15">
      <c r="A61" s="117" t="s">
        <v>189</v>
      </c>
      <c r="B61" s="141"/>
      <c r="C61" s="133" t="s">
        <v>69</v>
      </c>
      <c r="D61" s="521" t="s">
        <v>134</v>
      </c>
      <c r="E61" s="504"/>
      <c r="F61" s="108" t="s">
        <v>83</v>
      </c>
      <c r="G61" s="264">
        <v>1</v>
      </c>
      <c r="H61" s="336"/>
      <c r="I61" s="264"/>
    </row>
    <row r="62" spans="1:9" x14ac:dyDescent="0.15">
      <c r="A62" s="117"/>
      <c r="B62" s="120"/>
      <c r="C62" s="137"/>
      <c r="D62" s="34"/>
      <c r="E62" s="34"/>
      <c r="F62" s="108"/>
      <c r="G62" s="283"/>
      <c r="H62" s="345"/>
      <c r="I62" s="283"/>
    </row>
    <row r="63" spans="1:9" ht="14" x14ac:dyDescent="0.15">
      <c r="A63" s="117" t="s">
        <v>190</v>
      </c>
      <c r="B63" s="141"/>
      <c r="C63" s="133" t="s">
        <v>70</v>
      </c>
      <c r="D63" s="521" t="s">
        <v>13</v>
      </c>
      <c r="E63" s="504"/>
      <c r="F63" s="108" t="s">
        <v>83</v>
      </c>
      <c r="G63" s="264">
        <v>1</v>
      </c>
      <c r="H63" s="336"/>
      <c r="I63" s="264"/>
    </row>
    <row r="64" spans="1:9" x14ac:dyDescent="0.15">
      <c r="A64" s="117"/>
      <c r="B64" s="120"/>
      <c r="C64" s="137"/>
      <c r="D64" s="34"/>
      <c r="E64" s="34"/>
      <c r="F64" s="108"/>
      <c r="G64" s="283"/>
      <c r="H64" s="345"/>
      <c r="I64" s="283"/>
    </row>
    <row r="65" spans="1:9" ht="30" customHeight="1" x14ac:dyDescent="0.15">
      <c r="A65" s="117" t="s">
        <v>191</v>
      </c>
      <c r="B65" s="141"/>
      <c r="C65" s="133" t="s">
        <v>82</v>
      </c>
      <c r="D65" s="521" t="s">
        <v>133</v>
      </c>
      <c r="E65" s="504"/>
      <c r="F65" s="108" t="s">
        <v>83</v>
      </c>
      <c r="G65" s="264">
        <v>1</v>
      </c>
      <c r="H65" s="336"/>
      <c r="I65" s="264"/>
    </row>
    <row r="66" spans="1:9" ht="13" customHeight="1" x14ac:dyDescent="0.15">
      <c r="A66" s="117"/>
      <c r="B66" s="120"/>
      <c r="C66" s="532"/>
      <c r="D66" s="504"/>
      <c r="E66" s="504"/>
      <c r="F66" s="256"/>
      <c r="G66" s="283"/>
      <c r="H66" s="345"/>
      <c r="I66" s="283"/>
    </row>
    <row r="67" spans="1:9" ht="14" x14ac:dyDescent="0.15">
      <c r="A67" s="117" t="s">
        <v>192</v>
      </c>
      <c r="B67" s="140"/>
      <c r="C67" s="133" t="s">
        <v>85</v>
      </c>
      <c r="D67" s="558" t="s">
        <v>90</v>
      </c>
      <c r="E67" s="504"/>
      <c r="F67" s="108" t="s">
        <v>83</v>
      </c>
      <c r="G67" s="264">
        <v>1</v>
      </c>
      <c r="H67" s="336"/>
      <c r="I67" s="264"/>
    </row>
    <row r="68" spans="1:9" x14ac:dyDescent="0.15">
      <c r="A68" s="117"/>
      <c r="B68" s="140"/>
      <c r="C68" s="133"/>
      <c r="D68" s="521"/>
      <c r="E68" s="504"/>
      <c r="F68" s="256"/>
      <c r="G68" s="283"/>
      <c r="H68" s="345"/>
      <c r="I68" s="283"/>
    </row>
    <row r="69" spans="1:9" ht="57" customHeight="1" x14ac:dyDescent="0.15">
      <c r="A69" s="117" t="s">
        <v>193</v>
      </c>
      <c r="B69" s="140"/>
      <c r="C69" s="133" t="s">
        <v>53</v>
      </c>
      <c r="D69" s="521" t="s">
        <v>135</v>
      </c>
      <c r="E69" s="504"/>
      <c r="F69" s="108" t="s">
        <v>83</v>
      </c>
      <c r="G69" s="264">
        <v>1</v>
      </c>
      <c r="H69" s="336"/>
      <c r="I69" s="264"/>
    </row>
    <row r="70" spans="1:9" s="273" customFormat="1" x14ac:dyDescent="0.15">
      <c r="A70" s="274"/>
      <c r="B70" s="108"/>
      <c r="C70" s="152"/>
      <c r="D70" s="152"/>
      <c r="E70" s="152"/>
      <c r="F70" s="108"/>
      <c r="G70" s="277"/>
      <c r="H70" s="343"/>
      <c r="I70" s="277"/>
    </row>
    <row r="71" spans="1:9" s="273" customFormat="1" ht="14.25" customHeight="1" x14ac:dyDescent="0.15">
      <c r="A71" s="129" t="s">
        <v>194</v>
      </c>
      <c r="B71" s="124">
        <f>MAX($B$8:B70)+0.01</f>
        <v>2.0799999999999983</v>
      </c>
      <c r="C71" s="526" t="s">
        <v>14</v>
      </c>
      <c r="D71" s="526"/>
      <c r="E71" s="526"/>
      <c r="F71" s="108"/>
      <c r="G71" s="277"/>
      <c r="H71" s="343"/>
      <c r="I71" s="277"/>
    </row>
    <row r="72" spans="1:9" s="273" customFormat="1" ht="12" customHeight="1" x14ac:dyDescent="0.15">
      <c r="A72" s="129"/>
      <c r="B72" s="108"/>
      <c r="C72" s="225"/>
      <c r="D72" s="152"/>
      <c r="E72" s="152"/>
      <c r="F72" s="108"/>
      <c r="G72" s="277"/>
      <c r="H72" s="343"/>
      <c r="I72" s="277"/>
    </row>
    <row r="73" spans="1:9" s="273" customFormat="1" ht="12" customHeight="1" x14ac:dyDescent="0.15">
      <c r="A73" s="129"/>
      <c r="B73" s="108"/>
      <c r="C73" s="152" t="s">
        <v>71</v>
      </c>
      <c r="D73" s="152" t="s">
        <v>91</v>
      </c>
      <c r="E73" s="152"/>
      <c r="F73" s="108" t="s">
        <v>83</v>
      </c>
      <c r="G73" s="264">
        <v>1</v>
      </c>
      <c r="H73" s="336"/>
      <c r="I73" s="264"/>
    </row>
    <row r="74" spans="1:9" s="273" customFormat="1" ht="12" customHeight="1" x14ac:dyDescent="0.15">
      <c r="A74" s="284"/>
      <c r="B74" s="279"/>
      <c r="C74" s="269"/>
      <c r="D74" s="262"/>
      <c r="E74" s="262"/>
      <c r="F74" s="256"/>
      <c r="G74" s="282"/>
      <c r="H74" s="344"/>
      <c r="I74" s="282"/>
    </row>
    <row r="75" spans="1:9" s="273" customFormat="1" ht="14" customHeight="1" x14ac:dyDescent="0.15">
      <c r="A75" s="129" t="s">
        <v>195</v>
      </c>
      <c r="B75" s="124">
        <f>MAX($B$8:B74)+0.01</f>
        <v>2.0899999999999981</v>
      </c>
      <c r="C75" s="225" t="s">
        <v>72</v>
      </c>
      <c r="D75" s="152"/>
      <c r="E75" s="152"/>
      <c r="F75" s="108"/>
      <c r="G75" s="275"/>
      <c r="H75" s="342"/>
      <c r="I75" s="275"/>
    </row>
    <row r="76" spans="1:9" s="273" customFormat="1" ht="14" customHeight="1" x14ac:dyDescent="0.15">
      <c r="A76" s="129"/>
      <c r="B76" s="108"/>
      <c r="C76" s="225" t="s">
        <v>27</v>
      </c>
      <c r="D76" s="152"/>
      <c r="E76" s="152"/>
      <c r="F76" s="108"/>
      <c r="G76" s="275"/>
      <c r="H76" s="342"/>
      <c r="I76" s="275"/>
    </row>
    <row r="77" spans="1:9" s="273" customFormat="1" x14ac:dyDescent="0.15">
      <c r="A77" s="129"/>
      <c r="B77" s="108"/>
      <c r="C77" s="135"/>
      <c r="D77" s="152"/>
      <c r="E77" s="152"/>
      <c r="F77" s="108"/>
      <c r="G77" s="275"/>
      <c r="H77" s="342"/>
      <c r="I77" s="275"/>
    </row>
    <row r="78" spans="1:9" s="273" customFormat="1" ht="12" customHeight="1" x14ac:dyDescent="0.15">
      <c r="A78" s="129"/>
      <c r="B78" s="108"/>
      <c r="C78" s="152" t="s">
        <v>71</v>
      </c>
      <c r="D78" s="152" t="s">
        <v>91</v>
      </c>
      <c r="E78" s="152"/>
      <c r="F78" s="108" t="s">
        <v>83</v>
      </c>
      <c r="G78" s="264">
        <v>1</v>
      </c>
      <c r="H78" s="336"/>
      <c r="I78" s="264"/>
    </row>
    <row r="79" spans="1:9" s="273" customFormat="1" x14ac:dyDescent="0.15">
      <c r="A79" s="129"/>
      <c r="B79" s="108"/>
      <c r="C79" s="152"/>
      <c r="D79" s="152"/>
      <c r="E79" s="152"/>
      <c r="F79" s="108"/>
      <c r="G79" s="275"/>
      <c r="H79" s="342"/>
      <c r="I79" s="275"/>
    </row>
    <row r="80" spans="1:9" s="273" customFormat="1" ht="14" customHeight="1" x14ac:dyDescent="0.15">
      <c r="A80" s="129"/>
      <c r="B80" s="124">
        <f>MAX($B$8:B79)+0.01</f>
        <v>2.0999999999999979</v>
      </c>
      <c r="C80" s="527" t="s">
        <v>32</v>
      </c>
      <c r="D80" s="528"/>
      <c r="E80" s="529"/>
      <c r="F80" s="108"/>
      <c r="G80" s="275"/>
      <c r="H80" s="342"/>
      <c r="I80" s="275"/>
    </row>
    <row r="81" spans="1:9" s="273" customFormat="1" x14ac:dyDescent="0.15">
      <c r="A81" s="129"/>
      <c r="B81" s="108"/>
      <c r="C81" s="152"/>
      <c r="D81" s="152"/>
      <c r="E81" s="152"/>
      <c r="F81" s="108"/>
      <c r="G81" s="275"/>
      <c r="H81" s="342"/>
      <c r="I81" s="275"/>
    </row>
    <row r="82" spans="1:9" s="273" customFormat="1" ht="107" customHeight="1" x14ac:dyDescent="0.15">
      <c r="A82" s="129"/>
      <c r="B82" s="108"/>
      <c r="C82" s="525" t="s">
        <v>100</v>
      </c>
      <c r="D82" s="504"/>
      <c r="E82" s="495"/>
      <c r="F82" s="108" t="s">
        <v>83</v>
      </c>
      <c r="G82" s="264">
        <v>1</v>
      </c>
      <c r="H82" s="336"/>
      <c r="I82" s="264"/>
    </row>
    <row r="83" spans="1:9" s="273" customFormat="1" x14ac:dyDescent="0.15">
      <c r="A83" s="129"/>
      <c r="B83" s="108"/>
      <c r="C83" s="81"/>
      <c r="D83" s="38"/>
      <c r="E83" s="38"/>
      <c r="F83" s="108"/>
      <c r="G83" s="264"/>
      <c r="H83" s="336"/>
      <c r="I83" s="264"/>
    </row>
    <row r="84" spans="1:9" s="273" customFormat="1" ht="14.25" customHeight="1" x14ac:dyDescent="0.15">
      <c r="A84" s="129" t="s">
        <v>196</v>
      </c>
      <c r="B84" s="124">
        <f>MAX($B$8:B83)+0.01</f>
        <v>2.1099999999999977</v>
      </c>
      <c r="C84" s="526" t="s">
        <v>197</v>
      </c>
      <c r="D84" s="526"/>
      <c r="E84" s="526"/>
      <c r="F84" s="108"/>
      <c r="G84" s="277"/>
      <c r="H84" s="343"/>
      <c r="I84" s="277"/>
    </row>
    <row r="85" spans="1:9" s="273" customFormat="1" ht="12" customHeight="1" x14ac:dyDescent="0.15">
      <c r="A85" s="129"/>
      <c r="B85" s="108"/>
      <c r="C85" s="225"/>
      <c r="D85" s="152"/>
      <c r="E85" s="152"/>
      <c r="F85" s="108"/>
      <c r="G85" s="277"/>
      <c r="H85" s="343"/>
      <c r="I85" s="277"/>
    </row>
    <row r="86" spans="1:9" s="273" customFormat="1" ht="12" customHeight="1" x14ac:dyDescent="0.15">
      <c r="A86" s="129"/>
      <c r="B86" s="108"/>
      <c r="C86" s="152" t="s">
        <v>71</v>
      </c>
      <c r="D86" s="152" t="s">
        <v>198</v>
      </c>
      <c r="E86" s="152"/>
      <c r="F86" s="108" t="s">
        <v>83</v>
      </c>
      <c r="G86" s="264">
        <v>1</v>
      </c>
      <c r="H86" s="336"/>
      <c r="I86" s="264"/>
    </row>
    <row r="87" spans="1:9" s="273" customFormat="1" x14ac:dyDescent="0.15">
      <c r="A87" s="129"/>
      <c r="B87" s="108"/>
      <c r="C87" s="81"/>
      <c r="D87" s="38"/>
      <c r="E87" s="38"/>
      <c r="F87" s="108"/>
      <c r="G87" s="264"/>
      <c r="H87" s="336"/>
      <c r="I87" s="264"/>
    </row>
    <row r="88" spans="1:9" s="273" customFormat="1" ht="18" customHeight="1" x14ac:dyDescent="0.15">
      <c r="A88" s="129"/>
      <c r="B88" s="124">
        <f>MAX($B$8:B87)+0.01</f>
        <v>2.1199999999999974</v>
      </c>
      <c r="C88" s="225" t="s">
        <v>33</v>
      </c>
      <c r="D88" s="152"/>
      <c r="E88" s="152"/>
      <c r="F88" s="108"/>
      <c r="G88" s="108"/>
      <c r="H88" s="227"/>
      <c r="I88" s="108"/>
    </row>
    <row r="89" spans="1:9" s="273" customFormat="1" ht="12" customHeight="1" x14ac:dyDescent="0.15">
      <c r="A89" s="129"/>
      <c r="B89" s="108"/>
      <c r="C89" s="152"/>
      <c r="D89" s="152"/>
      <c r="E89" s="152"/>
      <c r="F89" s="108"/>
      <c r="G89" s="108"/>
      <c r="H89" s="227"/>
      <c r="I89" s="108"/>
    </row>
    <row r="90" spans="1:9" s="273" customFormat="1" ht="27" customHeight="1" x14ac:dyDescent="0.15">
      <c r="A90" s="129"/>
      <c r="B90" s="108"/>
      <c r="C90" s="148" t="s">
        <v>71</v>
      </c>
      <c r="D90" s="514" t="s">
        <v>34</v>
      </c>
      <c r="E90" s="518"/>
      <c r="F90" s="108" t="s">
        <v>84</v>
      </c>
      <c r="G90" s="264">
        <v>140</v>
      </c>
      <c r="H90" s="336"/>
      <c r="I90" s="264"/>
    </row>
    <row r="91" spans="1:9" s="273" customFormat="1" ht="12" customHeight="1" x14ac:dyDescent="0.15">
      <c r="A91" s="129"/>
      <c r="B91" s="108"/>
      <c r="C91" s="152"/>
      <c r="D91" s="81"/>
      <c r="E91" s="81"/>
      <c r="F91" s="268"/>
      <c r="G91" s="285"/>
      <c r="H91" s="346"/>
      <c r="I91" s="285"/>
    </row>
    <row r="92" spans="1:9" s="273" customFormat="1" x14ac:dyDescent="0.15">
      <c r="A92" s="129"/>
      <c r="B92" s="108"/>
      <c r="C92" s="145" t="s">
        <v>68</v>
      </c>
      <c r="D92" s="514" t="s">
        <v>35</v>
      </c>
      <c r="E92" s="518"/>
      <c r="F92" s="108"/>
      <c r="G92" s="286"/>
      <c r="H92" s="347"/>
      <c r="I92" s="286"/>
    </row>
    <row r="93" spans="1:9" s="273" customFormat="1" ht="12" customHeight="1" x14ac:dyDescent="0.15">
      <c r="A93" s="129"/>
      <c r="B93" s="108"/>
      <c r="C93" s="287"/>
      <c r="D93" s="280"/>
      <c r="E93" s="270"/>
      <c r="F93" s="268"/>
      <c r="G93" s="285"/>
      <c r="H93" s="346"/>
      <c r="I93" s="285"/>
    </row>
    <row r="94" spans="1:9" s="273" customFormat="1" ht="12" customHeight="1" x14ac:dyDescent="0.15">
      <c r="A94" s="129"/>
      <c r="B94" s="108"/>
      <c r="C94" s="287"/>
      <c r="D94" s="288" t="s">
        <v>67</v>
      </c>
      <c r="E94" s="289" t="s">
        <v>36</v>
      </c>
      <c r="F94" s="108" t="s">
        <v>84</v>
      </c>
      <c r="G94" s="264">
        <v>30</v>
      </c>
      <c r="H94" s="336"/>
      <c r="I94" s="264"/>
    </row>
    <row r="95" spans="1:9" s="273" customFormat="1" ht="12" customHeight="1" x14ac:dyDescent="0.15">
      <c r="A95" s="129"/>
      <c r="B95" s="108"/>
      <c r="C95" s="287"/>
      <c r="D95" s="280"/>
      <c r="E95" s="270"/>
      <c r="F95" s="268"/>
      <c r="G95" s="285"/>
      <c r="H95" s="346"/>
      <c r="I95" s="285"/>
    </row>
    <row r="96" spans="1:9" s="273" customFormat="1" ht="18" customHeight="1" x14ac:dyDescent="0.15">
      <c r="A96" s="129"/>
      <c r="B96" s="108"/>
      <c r="C96" s="287"/>
      <c r="D96" s="262" t="s">
        <v>68</v>
      </c>
      <c r="E96" s="289" t="s">
        <v>37</v>
      </c>
      <c r="F96" s="108" t="s">
        <v>83</v>
      </c>
      <c r="G96" s="264">
        <v>2</v>
      </c>
      <c r="H96" s="336"/>
      <c r="I96" s="264"/>
    </row>
    <row r="97" spans="1:9" s="273" customFormat="1" ht="12" customHeight="1" x14ac:dyDescent="0.15">
      <c r="A97" s="129"/>
      <c r="B97" s="108"/>
      <c r="C97" s="287"/>
      <c r="D97" s="280"/>
      <c r="E97" s="270"/>
      <c r="F97" s="268"/>
      <c r="G97" s="268"/>
      <c r="H97" s="348"/>
      <c r="I97" s="268"/>
    </row>
    <row r="98" spans="1:9" s="273" customFormat="1" ht="12" customHeight="1" x14ac:dyDescent="0.15">
      <c r="A98" s="129"/>
      <c r="B98" s="108"/>
      <c r="C98" s="287"/>
      <c r="D98" s="280"/>
      <c r="E98" s="270"/>
      <c r="F98" s="268"/>
      <c r="G98" s="268"/>
      <c r="H98" s="348"/>
      <c r="I98" s="268"/>
    </row>
    <row r="99" spans="1:9" x14ac:dyDescent="0.15">
      <c r="A99" s="429"/>
      <c r="B99" s="432"/>
      <c r="C99" s="92"/>
      <c r="D99" s="93"/>
      <c r="E99" s="93"/>
      <c r="F99" s="199"/>
      <c r="G99" s="200"/>
      <c r="H99" s="200"/>
      <c r="I99" s="439"/>
    </row>
    <row r="100" spans="1:9" x14ac:dyDescent="0.15">
      <c r="A100" s="430"/>
      <c r="B100" s="433" t="s">
        <v>46</v>
      </c>
      <c r="C100" s="95"/>
      <c r="D100" s="89"/>
      <c r="E100" s="89"/>
      <c r="F100" s="196"/>
      <c r="G100" s="201"/>
      <c r="H100" s="201"/>
      <c r="I100" s="219"/>
    </row>
    <row r="101" spans="1:9" x14ac:dyDescent="0.15">
      <c r="A101" s="431"/>
      <c r="B101" s="434"/>
      <c r="C101" s="97"/>
      <c r="D101" s="98"/>
      <c r="E101" s="98"/>
      <c r="F101" s="202"/>
      <c r="G101" s="203"/>
      <c r="H101" s="203"/>
      <c r="I101" s="440"/>
    </row>
    <row r="102" spans="1:9" x14ac:dyDescent="0.15">
      <c r="A102" s="84"/>
      <c r="B102" s="90"/>
      <c r="C102" s="95"/>
      <c r="D102" s="89"/>
      <c r="E102" s="89"/>
      <c r="F102" s="196"/>
      <c r="G102" s="201"/>
      <c r="H102" s="201"/>
      <c r="I102" s="219"/>
    </row>
    <row r="103" spans="1:9" x14ac:dyDescent="0.15">
      <c r="A103" s="86"/>
      <c r="B103" s="94" t="s">
        <v>47</v>
      </c>
      <c r="C103" s="95"/>
      <c r="D103" s="89"/>
      <c r="E103" s="89"/>
      <c r="F103" s="196"/>
      <c r="G103" s="201"/>
      <c r="H103" s="201"/>
      <c r="I103" s="219"/>
    </row>
    <row r="104" spans="1:9" x14ac:dyDescent="0.15">
      <c r="A104" s="96"/>
      <c r="B104" s="91"/>
      <c r="C104" s="97"/>
      <c r="D104" s="98"/>
      <c r="E104" s="98"/>
      <c r="F104" s="202"/>
      <c r="G104" s="203"/>
      <c r="H104" s="203"/>
      <c r="I104" s="440"/>
    </row>
    <row r="105" spans="1:9" s="273" customFormat="1" ht="12" customHeight="1" x14ac:dyDescent="0.15">
      <c r="A105" s="129"/>
      <c r="B105" s="108"/>
      <c r="C105" s="287"/>
      <c r="D105" s="280"/>
      <c r="E105" s="270"/>
      <c r="F105" s="268"/>
      <c r="G105" s="268"/>
      <c r="H105" s="348"/>
      <c r="I105" s="268"/>
    </row>
    <row r="106" spans="1:9" s="273" customFormat="1" ht="29" customHeight="1" x14ac:dyDescent="0.15">
      <c r="A106" s="129"/>
      <c r="B106" s="108"/>
      <c r="C106" s="145" t="s">
        <v>69</v>
      </c>
      <c r="D106" s="514" t="s">
        <v>38</v>
      </c>
      <c r="E106" s="518"/>
      <c r="F106" s="290" t="s">
        <v>45</v>
      </c>
      <c r="G106" s="291" t="s">
        <v>87</v>
      </c>
      <c r="H106" s="349" t="s">
        <v>73</v>
      </c>
      <c r="I106" s="162">
        <v>65000</v>
      </c>
    </row>
    <row r="107" spans="1:9" s="273" customFormat="1" ht="12" customHeight="1" x14ac:dyDescent="0.15">
      <c r="A107" s="129"/>
      <c r="B107" s="108"/>
      <c r="C107" s="287"/>
      <c r="D107" s="280"/>
      <c r="E107" s="270"/>
      <c r="F107" s="268"/>
      <c r="G107" s="268"/>
      <c r="H107" s="348"/>
      <c r="I107" s="268"/>
    </row>
    <row r="108" spans="1:9" s="273" customFormat="1" ht="29" customHeight="1" x14ac:dyDescent="0.15">
      <c r="A108" s="129"/>
      <c r="B108" s="108"/>
      <c r="C108" s="145" t="s">
        <v>70</v>
      </c>
      <c r="D108" s="514" t="s">
        <v>39</v>
      </c>
      <c r="E108" s="518"/>
      <c r="F108" s="291" t="s">
        <v>77</v>
      </c>
      <c r="G108" s="292">
        <v>65000</v>
      </c>
      <c r="H108" s="350" t="s">
        <v>216</v>
      </c>
      <c r="I108" s="292"/>
    </row>
    <row r="109" spans="1:9" s="273" customFormat="1" ht="12" customHeight="1" x14ac:dyDescent="0.15">
      <c r="A109" s="129"/>
      <c r="B109" s="108"/>
      <c r="C109" s="145"/>
      <c r="D109" s="81"/>
      <c r="E109" s="82"/>
      <c r="F109" s="291"/>
      <c r="G109" s="291"/>
      <c r="H109" s="349"/>
      <c r="I109" s="291"/>
    </row>
    <row r="110" spans="1:9" s="273" customFormat="1" ht="17.25" customHeight="1" x14ac:dyDescent="0.15">
      <c r="A110" s="129"/>
      <c r="B110" s="108"/>
      <c r="C110" s="145" t="s">
        <v>82</v>
      </c>
      <c r="D110" s="514" t="s">
        <v>40</v>
      </c>
      <c r="E110" s="518"/>
      <c r="F110" s="290" t="s">
        <v>45</v>
      </c>
      <c r="G110" s="291" t="s">
        <v>87</v>
      </c>
      <c r="H110" s="349" t="s">
        <v>73</v>
      </c>
      <c r="I110" s="162">
        <v>32000</v>
      </c>
    </row>
    <row r="111" spans="1:9" s="273" customFormat="1" ht="12" customHeight="1" x14ac:dyDescent="0.15">
      <c r="A111" s="129"/>
      <c r="B111" s="108"/>
      <c r="C111" s="145"/>
      <c r="D111" s="81"/>
      <c r="E111" s="82"/>
      <c r="F111" s="291"/>
      <c r="G111" s="291"/>
      <c r="H111" s="349"/>
      <c r="I111" s="291"/>
    </row>
    <row r="112" spans="1:9" s="273" customFormat="1" ht="29" customHeight="1" x14ac:dyDescent="0.15">
      <c r="A112" s="129"/>
      <c r="B112" s="108"/>
      <c r="C112" s="145" t="s">
        <v>85</v>
      </c>
      <c r="D112" s="514" t="s">
        <v>41</v>
      </c>
      <c r="E112" s="518"/>
      <c r="F112" s="291" t="s">
        <v>77</v>
      </c>
      <c r="G112" s="292">
        <v>32000</v>
      </c>
      <c r="H112" s="350" t="s">
        <v>216</v>
      </c>
      <c r="I112" s="292"/>
    </row>
    <row r="113" spans="1:9" s="273" customFormat="1" ht="12" customHeight="1" x14ac:dyDescent="0.15">
      <c r="A113" s="129"/>
      <c r="B113" s="108"/>
      <c r="C113" s="145"/>
      <c r="D113" s="81"/>
      <c r="E113" s="82"/>
      <c r="F113" s="291"/>
      <c r="G113" s="291"/>
      <c r="H113" s="349"/>
      <c r="I113" s="291"/>
    </row>
    <row r="114" spans="1:9" s="273" customFormat="1" ht="27" customHeight="1" x14ac:dyDescent="0.15">
      <c r="A114" s="129"/>
      <c r="B114" s="108"/>
      <c r="C114" s="149" t="s">
        <v>53</v>
      </c>
      <c r="D114" s="521" t="s">
        <v>42</v>
      </c>
      <c r="E114" s="495"/>
      <c r="F114" s="108" t="s">
        <v>83</v>
      </c>
      <c r="G114" s="397">
        <v>1</v>
      </c>
      <c r="H114" s="264"/>
      <c r="I114" s="264"/>
    </row>
    <row r="115" spans="1:9" s="273" customFormat="1" ht="12" customHeight="1" x14ac:dyDescent="0.15">
      <c r="A115" s="129"/>
      <c r="B115" s="108"/>
      <c r="C115" s="150"/>
      <c r="D115" s="118"/>
      <c r="E115" s="151"/>
      <c r="F115" s="256"/>
      <c r="G115" s="398"/>
      <c r="H115" s="293"/>
      <c r="I115" s="293"/>
    </row>
    <row r="116" spans="1:9" s="273" customFormat="1" ht="28.5" customHeight="1" x14ac:dyDescent="0.15">
      <c r="A116" s="129"/>
      <c r="B116" s="108"/>
      <c r="C116" s="149" t="s">
        <v>86</v>
      </c>
      <c r="D116" s="521" t="s">
        <v>43</v>
      </c>
      <c r="E116" s="495"/>
      <c r="F116" s="108" t="s">
        <v>83</v>
      </c>
      <c r="G116" s="397">
        <v>1</v>
      </c>
      <c r="H116" s="264"/>
      <c r="I116" s="264"/>
    </row>
    <row r="117" spans="1:9" s="273" customFormat="1" ht="12" customHeight="1" x14ac:dyDescent="0.15">
      <c r="A117" s="129"/>
      <c r="B117" s="108"/>
      <c r="C117" s="133"/>
      <c r="D117" s="125"/>
      <c r="E117" s="38"/>
      <c r="F117" s="108"/>
      <c r="G117" s="399"/>
      <c r="H117" s="256"/>
      <c r="I117" s="256"/>
    </row>
    <row r="118" spans="1:9" s="273" customFormat="1" ht="12" customHeight="1" x14ac:dyDescent="0.15">
      <c r="A118" s="129"/>
      <c r="B118" s="387"/>
      <c r="C118" s="546" t="s">
        <v>136</v>
      </c>
      <c r="D118" s="546"/>
      <c r="E118" s="547"/>
      <c r="F118" s="388"/>
      <c r="G118" s="389"/>
      <c r="H118" s="256"/>
      <c r="I118" s="256"/>
    </row>
    <row r="119" spans="1:9" s="273" customFormat="1" ht="12" customHeight="1" x14ac:dyDescent="0.15">
      <c r="A119" s="129"/>
      <c r="B119" s="390"/>
      <c r="C119" s="154"/>
      <c r="D119" s="548"/>
      <c r="E119" s="549"/>
      <c r="F119" s="388"/>
      <c r="G119" s="389"/>
      <c r="H119" s="256"/>
      <c r="I119" s="256"/>
    </row>
    <row r="120" spans="1:9" s="273" customFormat="1" ht="81" customHeight="1" x14ac:dyDescent="0.15">
      <c r="A120" s="387" t="s">
        <v>200</v>
      </c>
      <c r="B120" s="124">
        <f>MAX($B$8:B119)+0.01</f>
        <v>2.1299999999999972</v>
      </c>
      <c r="C120" s="154" t="s">
        <v>67</v>
      </c>
      <c r="D120" s="550" t="s">
        <v>137</v>
      </c>
      <c r="E120" s="551"/>
      <c r="F120" s="108" t="s">
        <v>83</v>
      </c>
      <c r="G120" s="397">
        <v>1</v>
      </c>
      <c r="H120" s="256"/>
      <c r="I120" s="256"/>
    </row>
    <row r="121" spans="1:9" s="273" customFormat="1" ht="12" customHeight="1" x14ac:dyDescent="0.15">
      <c r="A121" s="129"/>
      <c r="B121" s="391"/>
      <c r="C121" s="154"/>
      <c r="D121" s="392"/>
      <c r="E121" s="392"/>
      <c r="F121" s="388"/>
      <c r="G121" s="400"/>
      <c r="H121" s="256"/>
      <c r="I121" s="256"/>
    </row>
    <row r="122" spans="1:9" s="273" customFormat="1" ht="30" customHeight="1" x14ac:dyDescent="0.15">
      <c r="A122" s="387" t="s">
        <v>199</v>
      </c>
      <c r="B122" s="393"/>
      <c r="C122" s="154" t="s">
        <v>68</v>
      </c>
      <c r="D122" s="550" t="s">
        <v>139</v>
      </c>
      <c r="E122" s="551"/>
      <c r="F122" s="108" t="s">
        <v>83</v>
      </c>
      <c r="G122" s="397">
        <v>1</v>
      </c>
      <c r="H122" s="256"/>
      <c r="I122" s="256"/>
    </row>
    <row r="123" spans="1:9" s="273" customFormat="1" ht="12" customHeight="1" x14ac:dyDescent="0.15">
      <c r="A123" s="129"/>
      <c r="B123" s="391"/>
      <c r="C123" s="154"/>
      <c r="D123" s="552"/>
      <c r="E123" s="553"/>
      <c r="F123" s="388"/>
      <c r="G123" s="400"/>
      <c r="H123" s="256"/>
      <c r="I123" s="256"/>
    </row>
    <row r="124" spans="1:9" s="273" customFormat="1" ht="42" customHeight="1" x14ac:dyDescent="0.15">
      <c r="A124" s="394" t="s">
        <v>140</v>
      </c>
      <c r="B124" s="124">
        <f>MAX($B$8:B123)+0.01</f>
        <v>2.139999999999997</v>
      </c>
      <c r="C124" s="395" t="s">
        <v>69</v>
      </c>
      <c r="D124" s="554" t="s">
        <v>221</v>
      </c>
      <c r="E124" s="555"/>
      <c r="F124" s="108" t="s">
        <v>83</v>
      </c>
      <c r="G124" s="397">
        <v>1</v>
      </c>
      <c r="H124" s="256"/>
      <c r="I124" s="256"/>
    </row>
    <row r="125" spans="1:9" s="273" customFormat="1" x14ac:dyDescent="0.15">
      <c r="A125" s="394"/>
      <c r="B125" s="124"/>
      <c r="C125" s="408"/>
      <c r="D125" s="396"/>
      <c r="E125" s="396"/>
      <c r="F125" s="108"/>
      <c r="G125" s="397"/>
      <c r="H125" s="256"/>
      <c r="I125" s="256"/>
    </row>
    <row r="126" spans="1:9" s="273" customFormat="1" ht="12" customHeight="1" x14ac:dyDescent="0.15">
      <c r="A126" s="129"/>
      <c r="B126" s="387"/>
      <c r="C126" s="546" t="s">
        <v>179</v>
      </c>
      <c r="D126" s="546"/>
      <c r="E126" s="547"/>
      <c r="F126" s="388"/>
      <c r="G126" s="389"/>
      <c r="H126" s="256"/>
      <c r="I126" s="256"/>
    </row>
    <row r="127" spans="1:9" s="273" customFormat="1" ht="12" customHeight="1" x14ac:dyDescent="0.15">
      <c r="A127" s="129"/>
      <c r="B127" s="390"/>
      <c r="C127" s="154"/>
      <c r="D127" s="548"/>
      <c r="E127" s="549"/>
      <c r="F127" s="388"/>
      <c r="G127" s="389"/>
      <c r="H127" s="256"/>
      <c r="I127" s="256"/>
    </row>
    <row r="128" spans="1:9" s="273" customFormat="1" ht="42" customHeight="1" x14ac:dyDescent="0.15">
      <c r="A128" s="387"/>
      <c r="B128" s="124">
        <f>MAX($B$8:B127)+0.01</f>
        <v>2.1499999999999968</v>
      </c>
      <c r="C128" s="154" t="s">
        <v>67</v>
      </c>
      <c r="D128" s="542" t="s">
        <v>180</v>
      </c>
      <c r="E128" s="543"/>
      <c r="F128" s="108" t="s">
        <v>83</v>
      </c>
      <c r="G128" s="397">
        <v>1</v>
      </c>
      <c r="H128" s="256"/>
      <c r="I128" s="256"/>
    </row>
    <row r="129" spans="1:9" s="273" customFormat="1" ht="12" customHeight="1" x14ac:dyDescent="0.15">
      <c r="A129" s="129"/>
      <c r="B129" s="391"/>
      <c r="C129" s="154"/>
      <c r="D129" s="418"/>
      <c r="E129" s="419"/>
      <c r="F129" s="388"/>
      <c r="G129" s="400"/>
      <c r="H129" s="256"/>
      <c r="I129" s="256"/>
    </row>
    <row r="130" spans="1:9" s="273" customFormat="1" ht="18" customHeight="1" x14ac:dyDescent="0.15">
      <c r="A130" s="129"/>
      <c r="B130" s="393"/>
      <c r="C130" s="154" t="s">
        <v>68</v>
      </c>
      <c r="D130" s="550" t="s">
        <v>181</v>
      </c>
      <c r="E130" s="551"/>
      <c r="F130" s="108" t="s">
        <v>83</v>
      </c>
      <c r="G130" s="397">
        <v>1</v>
      </c>
      <c r="H130" s="256"/>
      <c r="I130" s="256"/>
    </row>
    <row r="131" spans="1:9" s="273" customFormat="1" x14ac:dyDescent="0.15">
      <c r="A131" s="394"/>
      <c r="B131" s="124"/>
      <c r="C131" s="408"/>
      <c r="D131" s="396"/>
      <c r="E131" s="396"/>
      <c r="F131" s="108"/>
      <c r="G131" s="397"/>
      <c r="H131" s="256"/>
      <c r="I131" s="256"/>
    </row>
    <row r="132" spans="1:9" s="273" customFormat="1" x14ac:dyDescent="0.15">
      <c r="A132" s="394"/>
      <c r="B132" s="124"/>
      <c r="C132" s="408"/>
      <c r="D132" s="396"/>
      <c r="E132" s="396"/>
      <c r="F132" s="108"/>
      <c r="G132" s="397"/>
      <c r="H132" s="256"/>
      <c r="I132" s="256"/>
    </row>
    <row r="133" spans="1:9" s="273" customFormat="1" x14ac:dyDescent="0.15">
      <c r="A133" s="394"/>
      <c r="B133" s="124"/>
      <c r="C133" s="408"/>
      <c r="D133" s="396"/>
      <c r="E133" s="396"/>
      <c r="F133" s="108"/>
      <c r="G133" s="397"/>
      <c r="H133" s="256"/>
      <c r="I133" s="256"/>
    </row>
    <row r="134" spans="1:9" s="273" customFormat="1" x14ac:dyDescent="0.15">
      <c r="A134" s="394"/>
      <c r="B134" s="124"/>
      <c r="C134" s="408"/>
      <c r="D134" s="396"/>
      <c r="E134" s="396"/>
      <c r="F134" s="108"/>
      <c r="G134" s="397"/>
      <c r="H134" s="256"/>
      <c r="I134" s="256"/>
    </row>
    <row r="135" spans="1:9" s="273" customFormat="1" x14ac:dyDescent="0.15">
      <c r="A135" s="394"/>
      <c r="B135" s="124"/>
      <c r="C135" s="408"/>
      <c r="D135" s="396"/>
      <c r="E135" s="396"/>
      <c r="F135" s="108"/>
      <c r="G135" s="397"/>
      <c r="H135" s="256"/>
      <c r="I135" s="256"/>
    </row>
    <row r="136" spans="1:9" s="273" customFormat="1" x14ac:dyDescent="0.15">
      <c r="A136" s="394"/>
      <c r="B136" s="124"/>
      <c r="C136" s="408"/>
      <c r="D136" s="396"/>
      <c r="E136" s="396"/>
      <c r="F136" s="108"/>
      <c r="G136" s="397"/>
      <c r="H136" s="256"/>
      <c r="I136" s="256"/>
    </row>
    <row r="137" spans="1:9" s="273" customFormat="1" x14ac:dyDescent="0.15">
      <c r="A137" s="394"/>
      <c r="B137" s="124"/>
      <c r="C137" s="408"/>
      <c r="D137" s="396"/>
      <c r="E137" s="396"/>
      <c r="F137" s="108"/>
      <c r="G137" s="397"/>
      <c r="H137" s="256"/>
      <c r="I137" s="256"/>
    </row>
    <row r="138" spans="1:9" s="273" customFormat="1" x14ac:dyDescent="0.15">
      <c r="A138" s="394"/>
      <c r="B138" s="124"/>
      <c r="C138" s="408"/>
      <c r="D138" s="396"/>
      <c r="E138" s="396"/>
      <c r="F138" s="108"/>
      <c r="G138" s="397"/>
      <c r="H138" s="256"/>
      <c r="I138" s="256"/>
    </row>
    <row r="139" spans="1:9" s="273" customFormat="1" x14ac:dyDescent="0.15">
      <c r="A139" s="394"/>
      <c r="B139" s="124"/>
      <c r="C139" s="408"/>
      <c r="D139" s="396"/>
      <c r="E139" s="396"/>
      <c r="F139" s="108"/>
      <c r="G139" s="397"/>
      <c r="H139" s="256"/>
      <c r="I139" s="256"/>
    </row>
    <row r="140" spans="1:9" s="273" customFormat="1" x14ac:dyDescent="0.15">
      <c r="A140" s="394"/>
      <c r="B140" s="124"/>
      <c r="C140" s="408"/>
      <c r="D140" s="396"/>
      <c r="E140" s="396"/>
      <c r="F140" s="108"/>
      <c r="G140" s="397"/>
      <c r="H140" s="256"/>
      <c r="I140" s="256"/>
    </row>
    <row r="141" spans="1:9" s="273" customFormat="1" x14ac:dyDescent="0.15">
      <c r="A141" s="394"/>
      <c r="B141" s="124"/>
      <c r="C141" s="408"/>
      <c r="D141" s="396"/>
      <c r="E141" s="396"/>
      <c r="F141" s="108"/>
      <c r="G141" s="397"/>
      <c r="H141" s="256"/>
      <c r="I141" s="256"/>
    </row>
    <row r="142" spans="1:9" s="273" customFormat="1" x14ac:dyDescent="0.15">
      <c r="A142" s="394"/>
      <c r="B142" s="124"/>
      <c r="C142" s="408"/>
      <c r="D142" s="396"/>
      <c r="E142" s="396"/>
      <c r="F142" s="108"/>
      <c r="G142" s="397"/>
      <c r="H142" s="444"/>
      <c r="I142" s="256"/>
    </row>
    <row r="143" spans="1:9" x14ac:dyDescent="0.15">
      <c r="A143" s="429"/>
      <c r="B143" s="432"/>
      <c r="C143" s="92"/>
      <c r="D143" s="93"/>
      <c r="E143" s="93"/>
      <c r="F143" s="199"/>
      <c r="G143" s="200"/>
      <c r="H143" s="200"/>
      <c r="I143" s="439"/>
    </row>
    <row r="144" spans="1:9" x14ac:dyDescent="0.15">
      <c r="A144" s="430"/>
      <c r="B144" s="433" t="s">
        <v>46</v>
      </c>
      <c r="C144" s="95"/>
      <c r="D144" s="89"/>
      <c r="E144" s="89"/>
      <c r="F144" s="196"/>
      <c r="G144" s="201"/>
      <c r="H144" s="201"/>
      <c r="I144" s="219"/>
    </row>
    <row r="145" spans="1:9" x14ac:dyDescent="0.15">
      <c r="A145" s="431"/>
      <c r="B145" s="434"/>
      <c r="C145" s="97"/>
      <c r="D145" s="98"/>
      <c r="E145" s="98"/>
      <c r="F145" s="202"/>
      <c r="G145" s="203"/>
      <c r="H145" s="203"/>
      <c r="I145" s="440"/>
    </row>
    <row r="146" spans="1:9" x14ac:dyDescent="0.15">
      <c r="A146" s="84"/>
      <c r="B146" s="90"/>
      <c r="C146" s="95"/>
      <c r="D146" s="89"/>
      <c r="E146" s="89"/>
      <c r="F146" s="196"/>
      <c r="G146" s="201"/>
      <c r="H146" s="201"/>
      <c r="I146" s="219"/>
    </row>
    <row r="147" spans="1:9" x14ac:dyDescent="0.15">
      <c r="A147" s="86"/>
      <c r="B147" s="94" t="s">
        <v>47</v>
      </c>
      <c r="C147" s="95"/>
      <c r="D147" s="89"/>
      <c r="E147" s="89"/>
      <c r="F147" s="196"/>
      <c r="G147" s="201"/>
      <c r="H147" s="201"/>
      <c r="I147" s="219"/>
    </row>
    <row r="148" spans="1:9" x14ac:dyDescent="0.15">
      <c r="A148" s="96"/>
      <c r="B148" s="91"/>
      <c r="C148" s="97"/>
      <c r="D148" s="98"/>
      <c r="E148" s="98"/>
      <c r="F148" s="202"/>
      <c r="G148" s="203"/>
      <c r="H148" s="203"/>
      <c r="I148" s="440"/>
    </row>
    <row r="149" spans="1:9" s="273" customFormat="1" x14ac:dyDescent="0.15">
      <c r="A149" s="394"/>
      <c r="B149" s="124"/>
      <c r="C149" s="408"/>
      <c r="D149" s="396"/>
      <c r="E149" s="396"/>
      <c r="F149" s="108"/>
      <c r="G149" s="397"/>
      <c r="H149" s="445"/>
      <c r="I149" s="256"/>
    </row>
    <row r="150" spans="1:9" s="273" customFormat="1" ht="12" customHeight="1" x14ac:dyDescent="0.15">
      <c r="A150" s="129"/>
      <c r="B150" s="124">
        <f>MAX($B$8:B131)+0.01</f>
        <v>2.1599999999999966</v>
      </c>
      <c r="C150" s="531" t="s">
        <v>173</v>
      </c>
      <c r="D150" s="532"/>
      <c r="E150" s="533"/>
      <c r="F150" s="108"/>
      <c r="G150" s="399"/>
      <c r="H150" s="256"/>
      <c r="I150" s="256"/>
    </row>
    <row r="151" spans="1:9" s="273" customFormat="1" ht="12" customHeight="1" x14ac:dyDescent="0.15">
      <c r="A151" s="129"/>
      <c r="B151" s="104"/>
      <c r="C151" s="153"/>
      <c r="D151" s="38"/>
      <c r="E151" s="38"/>
      <c r="F151" s="108"/>
      <c r="G151" s="256"/>
      <c r="H151" s="352"/>
      <c r="I151" s="256"/>
    </row>
    <row r="152" spans="1:9" s="273" customFormat="1" ht="82" customHeight="1" x14ac:dyDescent="0.15">
      <c r="A152" s="129"/>
      <c r="B152" s="104"/>
      <c r="C152" s="133" t="s">
        <v>67</v>
      </c>
      <c r="D152" s="558" t="s">
        <v>206</v>
      </c>
      <c r="E152" s="530"/>
      <c r="F152" s="108"/>
      <c r="G152" s="256"/>
      <c r="H152" s="352"/>
      <c r="I152" s="256"/>
    </row>
    <row r="153" spans="1:9" s="273" customFormat="1" ht="12.75" customHeight="1" x14ac:dyDescent="0.15">
      <c r="A153" s="129"/>
      <c r="B153" s="104"/>
      <c r="C153" s="133"/>
      <c r="D153" s="125"/>
      <c r="E153" s="74"/>
      <c r="F153" s="108"/>
      <c r="G153" s="256"/>
      <c r="H153" s="352"/>
      <c r="I153" s="256"/>
    </row>
    <row r="154" spans="1:9" s="273" customFormat="1" ht="33" customHeight="1" x14ac:dyDescent="0.15">
      <c r="A154" s="129"/>
      <c r="B154" s="104"/>
      <c r="C154" s="133"/>
      <c r="D154" s="137" t="s">
        <v>67</v>
      </c>
      <c r="E154" s="417" t="s">
        <v>207</v>
      </c>
      <c r="F154" s="108" t="s">
        <v>84</v>
      </c>
      <c r="G154" s="264">
        <v>270</v>
      </c>
      <c r="H154" s="336"/>
      <c r="I154" s="264"/>
    </row>
    <row r="155" spans="1:9" s="273" customFormat="1" ht="12.75" customHeight="1" x14ac:dyDescent="0.15">
      <c r="A155" s="129"/>
      <c r="B155" s="104"/>
      <c r="C155" s="133"/>
      <c r="D155" s="125"/>
      <c r="E155" s="74"/>
      <c r="F155" s="108"/>
      <c r="G155" s="293"/>
      <c r="H155" s="351"/>
      <c r="I155" s="293"/>
    </row>
    <row r="156" spans="1:9" s="273" customFormat="1" ht="43" customHeight="1" x14ac:dyDescent="0.15">
      <c r="A156" s="129"/>
      <c r="B156" s="104"/>
      <c r="C156" s="133" t="s">
        <v>68</v>
      </c>
      <c r="D156" s="556" t="s">
        <v>224</v>
      </c>
      <c r="E156" s="557"/>
      <c r="F156" s="108"/>
      <c r="G156" s="293"/>
      <c r="H156" s="351"/>
      <c r="I156" s="293"/>
    </row>
    <row r="157" spans="1:9" s="273" customFormat="1" ht="12.75" customHeight="1" x14ac:dyDescent="0.15">
      <c r="A157" s="129"/>
      <c r="B157" s="104"/>
      <c r="C157" s="133"/>
      <c r="D157" s="125"/>
      <c r="E157" s="74"/>
      <c r="F157" s="108"/>
      <c r="G157" s="293"/>
      <c r="H157" s="351"/>
      <c r="I157" s="293"/>
    </row>
    <row r="158" spans="1:9" s="273" customFormat="1" ht="14" customHeight="1" x14ac:dyDescent="0.15">
      <c r="A158" s="129"/>
      <c r="B158" s="104"/>
      <c r="C158" s="133"/>
      <c r="D158" s="137" t="s">
        <v>67</v>
      </c>
      <c r="E158" s="76" t="s">
        <v>141</v>
      </c>
      <c r="F158" s="108" t="s">
        <v>83</v>
      </c>
      <c r="G158" s="293">
        <v>9</v>
      </c>
      <c r="H158" s="351"/>
      <c r="I158" s="293"/>
    </row>
    <row r="159" spans="1:9" s="273" customFormat="1" ht="12.75" customHeight="1" x14ac:dyDescent="0.15">
      <c r="A159" s="129"/>
      <c r="B159" s="104"/>
      <c r="C159" s="133"/>
      <c r="D159" s="125"/>
      <c r="E159" s="74"/>
      <c r="F159" s="108"/>
      <c r="G159" s="293"/>
      <c r="H159" s="351"/>
      <c r="I159" s="293"/>
    </row>
    <row r="160" spans="1:9" s="273" customFormat="1" ht="29" customHeight="1" x14ac:dyDescent="0.15">
      <c r="A160" s="129"/>
      <c r="B160" s="104"/>
      <c r="C160" s="133"/>
      <c r="D160" s="137" t="s">
        <v>68</v>
      </c>
      <c r="E160" s="76" t="s">
        <v>142</v>
      </c>
      <c r="F160" s="108" t="s">
        <v>83</v>
      </c>
      <c r="G160" s="293">
        <v>4</v>
      </c>
      <c r="H160" s="351"/>
      <c r="I160" s="293"/>
    </row>
    <row r="161" spans="1:9" s="273" customFormat="1" ht="12.75" customHeight="1" x14ac:dyDescent="0.15">
      <c r="A161" s="129"/>
      <c r="B161" s="104"/>
      <c r="C161" s="133"/>
      <c r="D161" s="125"/>
      <c r="E161" s="74"/>
      <c r="F161" s="108"/>
      <c r="G161" s="293"/>
      <c r="H161" s="351"/>
      <c r="I161" s="293"/>
    </row>
    <row r="162" spans="1:9" s="273" customFormat="1" ht="12.75" customHeight="1" x14ac:dyDescent="0.15">
      <c r="A162" s="129"/>
      <c r="B162" s="104"/>
      <c r="C162" s="133"/>
      <c r="D162" s="137" t="s">
        <v>69</v>
      </c>
      <c r="E162" s="76" t="s">
        <v>147</v>
      </c>
      <c r="F162" s="108" t="s">
        <v>83</v>
      </c>
      <c r="G162" s="293">
        <v>16</v>
      </c>
      <c r="H162" s="351"/>
      <c r="I162" s="293"/>
    </row>
    <row r="163" spans="1:9" s="273" customFormat="1" ht="12.75" customHeight="1" x14ac:dyDescent="0.15">
      <c r="A163" s="129"/>
      <c r="B163" s="104"/>
      <c r="C163" s="133"/>
      <c r="D163" s="125"/>
      <c r="E163" s="74"/>
      <c r="F163" s="108"/>
      <c r="G163" s="293"/>
      <c r="H163" s="351"/>
      <c r="I163" s="293"/>
    </row>
    <row r="164" spans="1:9" s="273" customFormat="1" ht="12.75" customHeight="1" x14ac:dyDescent="0.15">
      <c r="A164" s="129"/>
      <c r="B164" s="104"/>
      <c r="C164" s="133"/>
      <c r="D164" s="137" t="s">
        <v>70</v>
      </c>
      <c r="E164" s="76" t="s">
        <v>157</v>
      </c>
      <c r="F164" s="108" t="s">
        <v>83</v>
      </c>
      <c r="G164" s="293">
        <v>8</v>
      </c>
      <c r="H164" s="351"/>
      <c r="I164" s="293"/>
    </row>
    <row r="165" spans="1:9" s="273" customFormat="1" ht="12.75" customHeight="1" x14ac:dyDescent="0.15">
      <c r="A165" s="129"/>
      <c r="B165" s="104"/>
      <c r="C165" s="133"/>
      <c r="D165" s="133"/>
      <c r="E165" s="76"/>
      <c r="F165" s="108"/>
      <c r="G165" s="293"/>
      <c r="H165" s="351"/>
      <c r="I165" s="293"/>
    </row>
    <row r="166" spans="1:9" s="273" customFormat="1" ht="13" customHeight="1" x14ac:dyDescent="0.15">
      <c r="A166" s="129"/>
      <c r="B166" s="104"/>
      <c r="C166" s="133"/>
      <c r="D166" s="137" t="s">
        <v>82</v>
      </c>
      <c r="E166" s="76" t="s">
        <v>171</v>
      </c>
      <c r="F166" s="108" t="s">
        <v>83</v>
      </c>
      <c r="G166" s="293">
        <v>4</v>
      </c>
      <c r="H166" s="351"/>
      <c r="I166" s="293"/>
    </row>
    <row r="167" spans="1:9" s="273" customFormat="1" ht="12.75" customHeight="1" x14ac:dyDescent="0.15">
      <c r="A167" s="129"/>
      <c r="B167" s="104"/>
      <c r="C167" s="133"/>
      <c r="D167" s="133"/>
      <c r="E167" s="76"/>
      <c r="F167" s="108"/>
      <c r="G167" s="293"/>
      <c r="H167" s="351"/>
      <c r="I167" s="293"/>
    </row>
    <row r="168" spans="1:9" s="273" customFormat="1" ht="69" customHeight="1" x14ac:dyDescent="0.15">
      <c r="A168" s="129"/>
      <c r="B168" s="108"/>
      <c r="C168" s="137" t="s">
        <v>69</v>
      </c>
      <c r="D168" s="521" t="s">
        <v>143</v>
      </c>
      <c r="E168" s="495"/>
      <c r="F168" s="108"/>
      <c r="G168" s="293"/>
      <c r="H168" s="351"/>
      <c r="I168" s="293"/>
    </row>
    <row r="169" spans="1:9" s="273" customFormat="1" ht="12" customHeight="1" x14ac:dyDescent="0.15">
      <c r="A169" s="129"/>
      <c r="B169" s="108"/>
      <c r="C169" s="133"/>
      <c r="D169" s="125"/>
      <c r="E169" s="38"/>
      <c r="F169" s="108"/>
      <c r="G169" s="293"/>
      <c r="H169" s="351"/>
      <c r="I169" s="293"/>
    </row>
    <row r="170" spans="1:9" s="273" customFormat="1" ht="30" customHeight="1" x14ac:dyDescent="0.15">
      <c r="A170" s="129"/>
      <c r="B170" s="108"/>
      <c r="C170" s="133"/>
      <c r="D170" s="137" t="s">
        <v>67</v>
      </c>
      <c r="E170" s="417" t="s">
        <v>207</v>
      </c>
      <c r="F170" s="108" t="s">
        <v>84</v>
      </c>
      <c r="G170" s="264">
        <v>1550</v>
      </c>
      <c r="H170" s="336"/>
      <c r="I170" s="264"/>
    </row>
    <row r="171" spans="1:9" s="273" customFormat="1" ht="12" customHeight="1" x14ac:dyDescent="0.15">
      <c r="A171" s="129"/>
      <c r="B171" s="108"/>
      <c r="C171" s="133"/>
      <c r="D171" s="125"/>
      <c r="E171" s="38"/>
      <c r="F171" s="108"/>
      <c r="G171" s="293"/>
      <c r="H171" s="351"/>
      <c r="I171" s="293"/>
    </row>
    <row r="172" spans="1:9" s="273" customFormat="1" ht="31" customHeight="1" x14ac:dyDescent="0.15">
      <c r="A172" s="129"/>
      <c r="B172" s="108"/>
      <c r="C172" s="133"/>
      <c r="D172" s="137" t="s">
        <v>68</v>
      </c>
      <c r="E172" s="417" t="s">
        <v>208</v>
      </c>
      <c r="F172" s="108" t="s">
        <v>84</v>
      </c>
      <c r="G172" s="264">
        <v>90</v>
      </c>
      <c r="H172" s="336"/>
      <c r="I172" s="264"/>
    </row>
    <row r="173" spans="1:9" s="273" customFormat="1" ht="12.75" customHeight="1" x14ac:dyDescent="0.15">
      <c r="A173" s="129"/>
      <c r="B173" s="104"/>
      <c r="C173" s="133"/>
      <c r="D173" s="125"/>
      <c r="E173" s="74"/>
      <c r="F173" s="108"/>
      <c r="G173" s="293"/>
      <c r="H173" s="351"/>
      <c r="I173" s="293"/>
    </row>
    <row r="174" spans="1:9" s="273" customFormat="1" ht="42" customHeight="1" x14ac:dyDescent="0.15">
      <c r="A174" s="129"/>
      <c r="B174" s="104"/>
      <c r="C174" s="137" t="s">
        <v>70</v>
      </c>
      <c r="D174" s="558" t="s">
        <v>224</v>
      </c>
      <c r="E174" s="495"/>
      <c r="F174" s="108"/>
      <c r="G174" s="293"/>
      <c r="H174" s="351"/>
      <c r="I174" s="293"/>
    </row>
    <row r="175" spans="1:9" s="273" customFormat="1" ht="12.75" customHeight="1" x14ac:dyDescent="0.15">
      <c r="A175" s="129"/>
      <c r="B175" s="104"/>
      <c r="C175" s="133"/>
      <c r="D175" s="125"/>
      <c r="E175" s="74"/>
      <c r="F175" s="108"/>
      <c r="G175" s="293"/>
      <c r="H175" s="351"/>
      <c r="I175" s="293"/>
    </row>
    <row r="176" spans="1:9" s="273" customFormat="1" ht="12.75" customHeight="1" x14ac:dyDescent="0.15">
      <c r="A176" s="129"/>
      <c r="B176" s="104"/>
      <c r="C176" s="133"/>
      <c r="D176" s="137" t="s">
        <v>67</v>
      </c>
      <c r="E176" s="76" t="s">
        <v>144</v>
      </c>
      <c r="F176" s="108" t="s">
        <v>83</v>
      </c>
      <c r="G176" s="293">
        <v>6</v>
      </c>
      <c r="H176" s="351"/>
      <c r="I176" s="293"/>
    </row>
    <row r="177" spans="1:9" s="273" customFormat="1" ht="12.75" customHeight="1" x14ac:dyDescent="0.15">
      <c r="A177" s="129"/>
      <c r="B177" s="104"/>
      <c r="C177" s="133"/>
      <c r="D177" s="125"/>
      <c r="E177" s="74"/>
      <c r="F177" s="108"/>
      <c r="G177" s="293"/>
      <c r="H177" s="351"/>
      <c r="I177" s="293"/>
    </row>
    <row r="178" spans="1:9" s="273" customFormat="1" ht="12.75" customHeight="1" x14ac:dyDescent="0.15">
      <c r="A178" s="129"/>
      <c r="B178" s="104"/>
      <c r="C178" s="133"/>
      <c r="D178" s="137" t="s">
        <v>68</v>
      </c>
      <c r="E178" s="76" t="s">
        <v>145</v>
      </c>
      <c r="F178" s="108" t="s">
        <v>83</v>
      </c>
      <c r="G178" s="293">
        <v>24</v>
      </c>
      <c r="H178" s="351"/>
      <c r="I178" s="293"/>
    </row>
    <row r="179" spans="1:9" s="273" customFormat="1" ht="12.75" customHeight="1" x14ac:dyDescent="0.15">
      <c r="A179" s="129"/>
      <c r="B179" s="104"/>
      <c r="C179" s="133"/>
      <c r="D179" s="125"/>
      <c r="E179" s="74"/>
      <c r="F179" s="108"/>
      <c r="G179" s="293"/>
      <c r="H179" s="351"/>
      <c r="I179" s="293"/>
    </row>
    <row r="180" spans="1:9" s="273" customFormat="1" ht="12.75" customHeight="1" x14ac:dyDescent="0.15">
      <c r="A180" s="129"/>
      <c r="B180" s="104"/>
      <c r="C180" s="133"/>
      <c r="D180" s="137" t="s">
        <v>69</v>
      </c>
      <c r="E180" s="76" t="s">
        <v>146</v>
      </c>
      <c r="F180" s="108" t="s">
        <v>83</v>
      </c>
      <c r="G180" s="293">
        <v>4</v>
      </c>
      <c r="H180" s="351"/>
      <c r="I180" s="293"/>
    </row>
    <row r="181" spans="1:9" s="273" customFormat="1" ht="12.75" customHeight="1" x14ac:dyDescent="0.15">
      <c r="A181" s="129"/>
      <c r="B181" s="104"/>
      <c r="C181" s="133"/>
      <c r="D181" s="125"/>
      <c r="E181" s="74"/>
      <c r="F181" s="108"/>
      <c r="G181" s="293"/>
      <c r="H181" s="351"/>
      <c r="I181" s="293"/>
    </row>
    <row r="182" spans="1:9" s="273" customFormat="1" ht="15" customHeight="1" x14ac:dyDescent="0.15">
      <c r="A182" s="129"/>
      <c r="B182" s="104"/>
      <c r="C182" s="133"/>
      <c r="D182" s="137" t="s">
        <v>70</v>
      </c>
      <c r="E182" s="76" t="s">
        <v>141</v>
      </c>
      <c r="F182" s="108" t="s">
        <v>83</v>
      </c>
      <c r="G182" s="293">
        <v>16</v>
      </c>
      <c r="H182" s="351"/>
      <c r="I182" s="293"/>
    </row>
    <row r="183" spans="1:9" s="273" customFormat="1" ht="12.75" customHeight="1" x14ac:dyDescent="0.15">
      <c r="A183" s="129"/>
      <c r="B183" s="104"/>
      <c r="C183" s="133"/>
      <c r="D183" s="125"/>
      <c r="E183" s="74"/>
      <c r="F183" s="108"/>
      <c r="G183" s="293"/>
      <c r="H183" s="351"/>
      <c r="I183" s="293"/>
    </row>
    <row r="184" spans="1:9" s="273" customFormat="1" ht="12.75" customHeight="1" x14ac:dyDescent="0.15">
      <c r="A184" s="129"/>
      <c r="B184" s="104"/>
      <c r="C184" s="133"/>
      <c r="D184" s="125"/>
      <c r="E184" s="74"/>
      <c r="F184" s="108"/>
      <c r="G184" s="293"/>
      <c r="H184" s="351"/>
      <c r="I184" s="293"/>
    </row>
    <row r="185" spans="1:9" s="273" customFormat="1" ht="8" customHeight="1" x14ac:dyDescent="0.15">
      <c r="A185" s="129"/>
      <c r="B185" s="104"/>
      <c r="C185" s="133"/>
      <c r="D185" s="125"/>
      <c r="E185" s="74"/>
      <c r="F185" s="108"/>
      <c r="G185" s="293"/>
      <c r="H185" s="351"/>
      <c r="I185" s="293"/>
    </row>
    <row r="186" spans="1:9" x14ac:dyDescent="0.15">
      <c r="A186" s="429"/>
      <c r="B186" s="432"/>
      <c r="C186" s="92"/>
      <c r="D186" s="93"/>
      <c r="E186" s="93"/>
      <c r="F186" s="199"/>
      <c r="G186" s="200"/>
      <c r="H186" s="200"/>
      <c r="I186" s="439"/>
    </row>
    <row r="187" spans="1:9" x14ac:dyDescent="0.15">
      <c r="A187" s="430"/>
      <c r="B187" s="433" t="s">
        <v>46</v>
      </c>
      <c r="C187" s="95"/>
      <c r="D187" s="89"/>
      <c r="E187" s="89"/>
      <c r="F187" s="196"/>
      <c r="G187" s="201"/>
      <c r="H187" s="201"/>
      <c r="I187" s="219"/>
    </row>
    <row r="188" spans="1:9" x14ac:dyDescent="0.15">
      <c r="A188" s="431"/>
      <c r="B188" s="434"/>
      <c r="C188" s="97"/>
      <c r="D188" s="98"/>
      <c r="E188" s="98"/>
      <c r="F188" s="202"/>
      <c r="G188" s="203"/>
      <c r="H188" s="203"/>
      <c r="I188" s="440"/>
    </row>
    <row r="189" spans="1:9" x14ac:dyDescent="0.15">
      <c r="A189" s="84"/>
      <c r="B189" s="90"/>
      <c r="C189" s="95"/>
      <c r="D189" s="89"/>
      <c r="E189" s="89"/>
      <c r="F189" s="196"/>
      <c r="G189" s="201"/>
      <c r="H189" s="201"/>
      <c r="I189" s="219"/>
    </row>
    <row r="190" spans="1:9" x14ac:dyDescent="0.15">
      <c r="A190" s="86"/>
      <c r="B190" s="94" t="s">
        <v>47</v>
      </c>
      <c r="C190" s="95"/>
      <c r="D190" s="89"/>
      <c r="E190" s="89"/>
      <c r="F190" s="196"/>
      <c r="G190" s="201"/>
      <c r="H190" s="201"/>
      <c r="I190" s="219"/>
    </row>
    <row r="191" spans="1:9" x14ac:dyDescent="0.15">
      <c r="A191" s="96"/>
      <c r="B191" s="91"/>
      <c r="C191" s="97"/>
      <c r="D191" s="98"/>
      <c r="E191" s="98"/>
      <c r="F191" s="202"/>
      <c r="G191" s="203"/>
      <c r="H191" s="203"/>
      <c r="I191" s="440"/>
    </row>
    <row r="192" spans="1:9" s="273" customFormat="1" ht="12.75" customHeight="1" x14ac:dyDescent="0.15">
      <c r="A192" s="129"/>
      <c r="B192" s="104"/>
      <c r="C192" s="133"/>
      <c r="D192" s="125"/>
      <c r="E192" s="74"/>
      <c r="F192" s="108"/>
      <c r="G192" s="293"/>
      <c r="H192" s="351"/>
      <c r="I192" s="293"/>
    </row>
    <row r="193" spans="1:9" s="273" customFormat="1" ht="12.75" customHeight="1" x14ac:dyDescent="0.15">
      <c r="A193" s="129"/>
      <c r="B193" s="104"/>
      <c r="C193" s="133"/>
      <c r="D193" s="137" t="s">
        <v>82</v>
      </c>
      <c r="E193" s="76" t="s">
        <v>148</v>
      </c>
      <c r="F193" s="108" t="s">
        <v>83</v>
      </c>
      <c r="G193" s="293">
        <v>4</v>
      </c>
      <c r="H193" s="351"/>
      <c r="I193" s="293"/>
    </row>
    <row r="194" spans="1:9" s="273" customFormat="1" ht="12.75" customHeight="1" x14ac:dyDescent="0.15">
      <c r="A194" s="129"/>
      <c r="B194" s="104"/>
      <c r="C194" s="133"/>
      <c r="D194" s="133"/>
      <c r="E194" s="76"/>
      <c r="F194" s="108"/>
      <c r="G194" s="293"/>
      <c r="H194" s="351"/>
      <c r="I194" s="293"/>
    </row>
    <row r="195" spans="1:9" s="273" customFormat="1" ht="13" customHeight="1" x14ac:dyDescent="0.15">
      <c r="A195" s="129"/>
      <c r="B195" s="104"/>
      <c r="C195" s="133"/>
      <c r="D195" s="137" t="s">
        <v>85</v>
      </c>
      <c r="E195" s="76" t="s">
        <v>186</v>
      </c>
      <c r="F195" s="108" t="s">
        <v>83</v>
      </c>
      <c r="G195" s="293">
        <v>4</v>
      </c>
      <c r="H195" s="351"/>
      <c r="I195" s="293"/>
    </row>
    <row r="196" spans="1:9" s="273" customFormat="1" ht="12.75" customHeight="1" x14ac:dyDescent="0.15">
      <c r="A196" s="129"/>
      <c r="B196" s="104"/>
      <c r="C196" s="133"/>
      <c r="D196" s="133"/>
      <c r="E196" s="76"/>
      <c r="F196" s="108"/>
      <c r="G196" s="293"/>
      <c r="H196" s="351"/>
      <c r="I196" s="293"/>
    </row>
    <row r="197" spans="1:9" s="273" customFormat="1" ht="31" customHeight="1" x14ac:dyDescent="0.15">
      <c r="A197" s="129" t="s">
        <v>159</v>
      </c>
      <c r="B197" s="124">
        <f>MAX($B$8:B196)+0.01</f>
        <v>2.1699999999999964</v>
      </c>
      <c r="C197" s="567" t="s">
        <v>158</v>
      </c>
      <c r="D197" s="568"/>
      <c r="E197" s="569"/>
      <c r="F197" s="108"/>
      <c r="G197" s="293"/>
      <c r="H197" s="351"/>
      <c r="I197" s="293"/>
    </row>
    <row r="198" spans="1:9" s="273" customFormat="1" ht="12.75" customHeight="1" x14ac:dyDescent="0.15">
      <c r="A198" s="129"/>
      <c r="B198" s="104"/>
      <c r="C198" s="133"/>
      <c r="D198" s="133"/>
      <c r="E198" s="76"/>
      <c r="F198" s="108"/>
      <c r="G198" s="293"/>
      <c r="H198" s="351"/>
      <c r="I198" s="293"/>
    </row>
    <row r="199" spans="1:9" s="273" customFormat="1" ht="15" customHeight="1" x14ac:dyDescent="0.15">
      <c r="A199" s="129"/>
      <c r="B199" s="104"/>
      <c r="C199" s="137" t="s">
        <v>67</v>
      </c>
      <c r="D199" s="521" t="s">
        <v>160</v>
      </c>
      <c r="E199" s="495"/>
      <c r="F199" s="108" t="s">
        <v>83</v>
      </c>
      <c r="G199" s="293">
        <v>16</v>
      </c>
      <c r="H199" s="351"/>
      <c r="I199" s="293"/>
    </row>
    <row r="200" spans="1:9" s="273" customFormat="1" ht="12.75" customHeight="1" x14ac:dyDescent="0.15">
      <c r="A200" s="129"/>
      <c r="B200" s="104"/>
      <c r="C200" s="133"/>
      <c r="D200" s="133"/>
      <c r="E200" s="76"/>
      <c r="F200" s="108"/>
      <c r="G200" s="293"/>
      <c r="H200" s="351"/>
      <c r="I200" s="293"/>
    </row>
    <row r="201" spans="1:9" s="273" customFormat="1" ht="15" customHeight="1" x14ac:dyDescent="0.15">
      <c r="A201" s="129"/>
      <c r="B201" s="104"/>
      <c r="C201" s="137" t="s">
        <v>68</v>
      </c>
      <c r="D201" s="521" t="s">
        <v>161</v>
      </c>
      <c r="E201" s="495"/>
      <c r="F201" s="108" t="s">
        <v>83</v>
      </c>
      <c r="G201" s="293">
        <v>2</v>
      </c>
      <c r="H201" s="351"/>
      <c r="I201" s="293"/>
    </row>
    <row r="202" spans="1:9" s="273" customFormat="1" ht="12.75" customHeight="1" x14ac:dyDescent="0.15">
      <c r="A202" s="129"/>
      <c r="B202" s="104"/>
      <c r="C202" s="133"/>
      <c r="D202" s="133"/>
      <c r="E202" s="76"/>
      <c r="F202" s="108"/>
      <c r="G202" s="293"/>
      <c r="H202" s="351"/>
      <c r="I202" s="293"/>
    </row>
    <row r="203" spans="1:9" s="273" customFormat="1" ht="12.75" customHeight="1" x14ac:dyDescent="0.15">
      <c r="A203" s="129"/>
      <c r="B203" s="104"/>
      <c r="C203" s="137" t="s">
        <v>69</v>
      </c>
      <c r="D203" s="521" t="s">
        <v>162</v>
      </c>
      <c r="E203" s="495"/>
      <c r="F203" s="108" t="s">
        <v>83</v>
      </c>
      <c r="G203" s="293">
        <v>16</v>
      </c>
      <c r="H203" s="351"/>
      <c r="I203" s="293"/>
    </row>
    <row r="204" spans="1:9" s="273" customFormat="1" ht="12.75" customHeight="1" x14ac:dyDescent="0.15">
      <c r="A204" s="129"/>
      <c r="B204" s="104"/>
      <c r="C204" s="133"/>
      <c r="D204" s="133"/>
      <c r="E204" s="76"/>
      <c r="F204" s="108"/>
      <c r="G204" s="293"/>
      <c r="H204" s="351"/>
      <c r="I204" s="293"/>
    </row>
    <row r="205" spans="1:9" s="273" customFormat="1" ht="12.75" customHeight="1" x14ac:dyDescent="0.15">
      <c r="A205" s="129"/>
      <c r="B205" s="104"/>
      <c r="C205" s="137" t="s">
        <v>70</v>
      </c>
      <c r="D205" s="521" t="s">
        <v>163</v>
      </c>
      <c r="E205" s="495"/>
      <c r="F205" s="108" t="s">
        <v>83</v>
      </c>
      <c r="G205" s="293">
        <v>2</v>
      </c>
      <c r="H205" s="351"/>
      <c r="I205" s="293"/>
    </row>
    <row r="206" spans="1:9" s="273" customFormat="1" ht="12.75" customHeight="1" x14ac:dyDescent="0.15">
      <c r="A206" s="129"/>
      <c r="B206" s="104"/>
      <c r="C206" s="133"/>
      <c r="D206" s="125"/>
      <c r="E206" s="74"/>
      <c r="F206" s="108"/>
      <c r="G206" s="293"/>
      <c r="H206" s="351"/>
      <c r="I206" s="293"/>
    </row>
    <row r="207" spans="1:9" s="273" customFormat="1" ht="12.75" customHeight="1" x14ac:dyDescent="0.15">
      <c r="A207" s="129"/>
      <c r="B207" s="104"/>
      <c r="C207" s="137" t="s">
        <v>82</v>
      </c>
      <c r="D207" s="521" t="s">
        <v>164</v>
      </c>
      <c r="E207" s="495"/>
      <c r="F207" s="108" t="s">
        <v>83</v>
      </c>
      <c r="G207" s="293">
        <v>6</v>
      </c>
      <c r="H207" s="351"/>
      <c r="I207" s="293"/>
    </row>
    <row r="208" spans="1:9" s="273" customFormat="1" ht="12.75" customHeight="1" x14ac:dyDescent="0.15">
      <c r="A208" s="129"/>
      <c r="B208" s="104"/>
      <c r="C208" s="133"/>
      <c r="D208" s="125"/>
      <c r="E208" s="74"/>
      <c r="F208" s="108"/>
      <c r="G208" s="293"/>
      <c r="H208" s="351"/>
      <c r="I208" s="293"/>
    </row>
    <row r="209" spans="1:9" s="273" customFormat="1" ht="12.75" customHeight="1" x14ac:dyDescent="0.15">
      <c r="A209" s="129"/>
      <c r="B209" s="124">
        <f>MAX($B$8:B208)+0.01</f>
        <v>2.1799999999999962</v>
      </c>
      <c r="C209" s="534" t="s">
        <v>172</v>
      </c>
      <c r="D209" s="535"/>
      <c r="E209" s="536"/>
      <c r="F209" s="108"/>
      <c r="G209" s="293"/>
      <c r="H209" s="351"/>
      <c r="I209" s="293"/>
    </row>
    <row r="210" spans="1:9" s="273" customFormat="1" ht="12.75" customHeight="1" x14ac:dyDescent="0.15">
      <c r="A210" s="129"/>
      <c r="B210" s="104"/>
      <c r="C210" s="133"/>
      <c r="D210" s="125"/>
      <c r="E210" s="74"/>
      <c r="F210" s="108"/>
      <c r="G210" s="293"/>
      <c r="H210" s="351"/>
      <c r="I210" s="293"/>
    </row>
    <row r="211" spans="1:9" s="273" customFormat="1" ht="43" customHeight="1" x14ac:dyDescent="0.15">
      <c r="A211" s="129"/>
      <c r="B211" s="124"/>
      <c r="C211" s="137" t="s">
        <v>67</v>
      </c>
      <c r="D211" s="544" t="s">
        <v>233</v>
      </c>
      <c r="E211" s="545"/>
      <c r="F211" s="108" t="s">
        <v>83</v>
      </c>
      <c r="G211" s="293">
        <v>4</v>
      </c>
      <c r="H211" s="351"/>
      <c r="I211" s="293"/>
    </row>
    <row r="212" spans="1:9" s="273" customFormat="1" x14ac:dyDescent="0.15">
      <c r="A212" s="129"/>
      <c r="B212" s="124"/>
      <c r="C212" s="403"/>
      <c r="D212" s="403"/>
      <c r="E212" s="404"/>
      <c r="F212" s="108"/>
      <c r="G212" s="293"/>
      <c r="H212" s="351"/>
      <c r="I212" s="293"/>
    </row>
    <row r="213" spans="1:9" s="273" customFormat="1" x14ac:dyDescent="0.15">
      <c r="A213" s="129"/>
      <c r="B213" s="124">
        <f>MAX($B$8:B212)+0.01</f>
        <v>2.1899999999999959</v>
      </c>
      <c r="C213" s="534" t="s">
        <v>177</v>
      </c>
      <c r="D213" s="535"/>
      <c r="E213" s="536"/>
      <c r="F213" s="108"/>
      <c r="G213" s="293"/>
      <c r="H213" s="351"/>
      <c r="I213" s="293"/>
    </row>
    <row r="214" spans="1:9" s="273" customFormat="1" x14ac:dyDescent="0.15">
      <c r="A214" s="129"/>
      <c r="B214" s="124"/>
      <c r="C214" s="403"/>
      <c r="D214" s="403"/>
      <c r="E214" s="404"/>
      <c r="F214" s="108"/>
      <c r="G214" s="293"/>
      <c r="H214" s="351"/>
      <c r="I214" s="293"/>
    </row>
    <row r="215" spans="1:9" s="273" customFormat="1" ht="30" customHeight="1" x14ac:dyDescent="0.15">
      <c r="A215" s="129"/>
      <c r="B215" s="108"/>
      <c r="C215" s="137" t="s">
        <v>67</v>
      </c>
      <c r="D215" s="521" t="s">
        <v>116</v>
      </c>
      <c r="E215" s="495"/>
      <c r="F215" s="108"/>
      <c r="G215" s="293"/>
      <c r="H215" s="351"/>
      <c r="I215" s="293"/>
    </row>
    <row r="216" spans="1:9" s="273" customFormat="1" ht="12" customHeight="1" x14ac:dyDescent="0.15">
      <c r="A216" s="129"/>
      <c r="B216" s="108"/>
      <c r="C216" s="133"/>
      <c r="D216" s="125"/>
      <c r="E216" s="38"/>
      <c r="F216" s="108"/>
      <c r="G216" s="293"/>
      <c r="H216" s="351"/>
      <c r="I216" s="293"/>
    </row>
    <row r="217" spans="1:9" s="273" customFormat="1" ht="12" customHeight="1" x14ac:dyDescent="0.15">
      <c r="A217" s="129"/>
      <c r="B217" s="108"/>
      <c r="C217" s="133"/>
      <c r="D217" s="137" t="s">
        <v>67</v>
      </c>
      <c r="E217" s="76" t="s">
        <v>144</v>
      </c>
      <c r="F217" s="108" t="s">
        <v>83</v>
      </c>
      <c r="G217" s="293">
        <v>6</v>
      </c>
      <c r="H217" s="351"/>
      <c r="I217" s="293"/>
    </row>
    <row r="218" spans="1:9" s="273" customFormat="1" ht="12" customHeight="1" x14ac:dyDescent="0.15">
      <c r="A218" s="129"/>
      <c r="B218" s="108"/>
      <c r="C218" s="133"/>
      <c r="D218" s="125"/>
      <c r="E218" s="38"/>
      <c r="F218" s="108"/>
      <c r="G218" s="293"/>
      <c r="H218" s="351"/>
      <c r="I218" s="293"/>
    </row>
    <row r="219" spans="1:9" s="273" customFormat="1" ht="12" customHeight="1" x14ac:dyDescent="0.15">
      <c r="A219" s="129"/>
      <c r="B219" s="108"/>
      <c r="C219" s="133"/>
      <c r="D219" s="137" t="s">
        <v>68</v>
      </c>
      <c r="E219" s="76" t="s">
        <v>113</v>
      </c>
      <c r="F219" s="108" t="s">
        <v>84</v>
      </c>
      <c r="G219" s="264">
        <v>100</v>
      </c>
      <c r="H219" s="336"/>
      <c r="I219" s="264"/>
    </row>
    <row r="220" spans="1:9" s="273" customFormat="1" ht="12.75" customHeight="1" x14ac:dyDescent="0.15">
      <c r="A220" s="129"/>
      <c r="B220" s="104"/>
      <c r="C220" s="133"/>
      <c r="D220" s="133"/>
      <c r="E220" s="76"/>
      <c r="F220" s="108"/>
      <c r="G220" s="293"/>
      <c r="H220" s="351"/>
      <c r="I220" s="293"/>
    </row>
    <row r="221" spans="1:9" s="273" customFormat="1" ht="12.75" customHeight="1" x14ac:dyDescent="0.15">
      <c r="A221" s="129"/>
      <c r="B221" s="124"/>
      <c r="C221" s="534" t="s">
        <v>149</v>
      </c>
      <c r="D221" s="535"/>
      <c r="E221" s="536"/>
      <c r="F221" s="108"/>
      <c r="G221" s="293"/>
      <c r="H221" s="351"/>
      <c r="I221" s="293"/>
    </row>
    <row r="222" spans="1:9" s="273" customFormat="1" ht="12.75" customHeight="1" x14ac:dyDescent="0.15">
      <c r="A222" s="129"/>
      <c r="B222" s="104"/>
      <c r="C222" s="34"/>
      <c r="D222" s="133"/>
      <c r="E222" s="76"/>
      <c r="F222" s="108"/>
      <c r="G222" s="293"/>
      <c r="H222" s="351"/>
      <c r="I222" s="293"/>
    </row>
    <row r="223" spans="1:9" s="273" customFormat="1" ht="95" customHeight="1" x14ac:dyDescent="0.15">
      <c r="A223" s="129"/>
      <c r="B223" s="124">
        <f>MAX($B$8:B222)+0.01</f>
        <v>2.1999999999999957</v>
      </c>
      <c r="C223" s="525" t="s">
        <v>187</v>
      </c>
      <c r="D223" s="514"/>
      <c r="E223" s="518"/>
      <c r="F223" s="108" t="s">
        <v>83</v>
      </c>
      <c r="G223" s="293">
        <v>4</v>
      </c>
      <c r="H223" s="351"/>
      <c r="I223" s="293"/>
    </row>
    <row r="224" spans="1:9" s="273" customFormat="1" ht="12.75" customHeight="1" x14ac:dyDescent="0.15">
      <c r="A224" s="129"/>
      <c r="B224" s="104"/>
      <c r="C224" s="34"/>
      <c r="D224" s="133"/>
      <c r="E224" s="76"/>
      <c r="F224" s="108"/>
      <c r="G224" s="293"/>
      <c r="H224" s="351"/>
      <c r="I224" s="293"/>
    </row>
    <row r="225" spans="1:9" s="273" customFormat="1" ht="56" customHeight="1" x14ac:dyDescent="0.15">
      <c r="A225" s="129"/>
      <c r="B225" s="124">
        <f>MAX($B$8:B224)+0.01</f>
        <v>2.2099999999999955</v>
      </c>
      <c r="C225" s="525" t="s">
        <v>150</v>
      </c>
      <c r="D225" s="514"/>
      <c r="E225" s="518"/>
      <c r="F225" s="108" t="s">
        <v>83</v>
      </c>
      <c r="G225" s="293">
        <v>4</v>
      </c>
      <c r="H225" s="351"/>
      <c r="I225" s="293"/>
    </row>
    <row r="226" spans="1:9" s="273" customFormat="1" ht="12.75" customHeight="1" x14ac:dyDescent="0.15">
      <c r="A226" s="129"/>
      <c r="B226" s="104"/>
      <c r="C226" s="133"/>
      <c r="D226" s="133"/>
      <c r="E226" s="76"/>
      <c r="F226" s="108"/>
      <c r="G226" s="293"/>
      <c r="H226" s="351"/>
      <c r="I226" s="293"/>
    </row>
    <row r="227" spans="1:9" s="273" customFormat="1" ht="12.75" customHeight="1" x14ac:dyDescent="0.15">
      <c r="A227" s="129"/>
      <c r="B227" s="104"/>
      <c r="C227" s="133"/>
      <c r="D227" s="133"/>
      <c r="E227" s="34"/>
      <c r="F227" s="108"/>
      <c r="G227" s="293"/>
      <c r="H227" s="351"/>
      <c r="I227" s="293"/>
    </row>
    <row r="228" spans="1:9" s="273" customFormat="1" ht="12.75" customHeight="1" x14ac:dyDescent="0.15">
      <c r="A228" s="129"/>
      <c r="B228" s="104"/>
      <c r="C228" s="133"/>
      <c r="D228" s="133"/>
      <c r="E228" s="34"/>
      <c r="F228" s="108"/>
      <c r="G228" s="293"/>
      <c r="H228" s="351"/>
      <c r="I228" s="293"/>
    </row>
    <row r="229" spans="1:9" s="273" customFormat="1" ht="12.75" customHeight="1" x14ac:dyDescent="0.15">
      <c r="A229" s="129"/>
      <c r="B229" s="104"/>
      <c r="C229" s="133"/>
      <c r="D229" s="133"/>
      <c r="E229" s="34"/>
      <c r="F229" s="108"/>
      <c r="G229" s="293"/>
      <c r="H229" s="351"/>
      <c r="I229" s="293"/>
    </row>
    <row r="230" spans="1:9" s="273" customFormat="1" ht="20" customHeight="1" x14ac:dyDescent="0.15">
      <c r="A230" s="129"/>
      <c r="B230" s="104"/>
      <c r="C230" s="133"/>
      <c r="D230" s="133"/>
      <c r="E230" s="34"/>
      <c r="F230" s="108"/>
      <c r="G230" s="293"/>
      <c r="H230" s="351"/>
      <c r="I230" s="293"/>
    </row>
    <row r="231" spans="1:9" s="273" customFormat="1" ht="12.75" customHeight="1" x14ac:dyDescent="0.15">
      <c r="A231" s="129"/>
      <c r="B231" s="104"/>
      <c r="C231" s="133"/>
      <c r="D231" s="133"/>
      <c r="E231" s="34"/>
      <c r="F231" s="108"/>
      <c r="G231" s="293"/>
      <c r="H231" s="351"/>
      <c r="I231" s="293"/>
    </row>
    <row r="232" spans="1:9" s="273" customFormat="1" ht="12.75" customHeight="1" x14ac:dyDescent="0.15">
      <c r="A232" s="129"/>
      <c r="B232" s="104"/>
      <c r="C232" s="133"/>
      <c r="D232" s="133"/>
      <c r="E232" s="34"/>
      <c r="F232" s="108"/>
      <c r="G232" s="293"/>
      <c r="H232" s="351"/>
      <c r="I232" s="293"/>
    </row>
    <row r="233" spans="1:9" x14ac:dyDescent="0.15">
      <c r="A233" s="429"/>
      <c r="B233" s="432"/>
      <c r="C233" s="92"/>
      <c r="D233" s="93"/>
      <c r="E233" s="93"/>
      <c r="F233" s="199"/>
      <c r="G233" s="200"/>
      <c r="H233" s="200"/>
      <c r="I233" s="439"/>
    </row>
    <row r="234" spans="1:9" x14ac:dyDescent="0.15">
      <c r="A234" s="430"/>
      <c r="B234" s="433" t="s">
        <v>46</v>
      </c>
      <c r="C234" s="95"/>
      <c r="D234" s="89"/>
      <c r="E234" s="89"/>
      <c r="F234" s="196"/>
      <c r="G234" s="201"/>
      <c r="H234" s="201"/>
      <c r="I234" s="219"/>
    </row>
    <row r="235" spans="1:9" x14ac:dyDescent="0.15">
      <c r="A235" s="431"/>
      <c r="B235" s="434"/>
      <c r="C235" s="97"/>
      <c r="D235" s="98"/>
      <c r="E235" s="98"/>
      <c r="F235" s="202"/>
      <c r="G235" s="203"/>
      <c r="H235" s="203"/>
      <c r="I235" s="440"/>
    </row>
    <row r="236" spans="1:9" x14ac:dyDescent="0.15">
      <c r="A236" s="84"/>
      <c r="B236" s="90"/>
      <c r="C236" s="95"/>
      <c r="D236" s="89"/>
      <c r="E236" s="89"/>
      <c r="F236" s="196"/>
      <c r="G236" s="201"/>
      <c r="H236" s="201"/>
      <c r="I236" s="219"/>
    </row>
    <row r="237" spans="1:9" x14ac:dyDescent="0.15">
      <c r="A237" s="86"/>
      <c r="B237" s="94" t="s">
        <v>47</v>
      </c>
      <c r="C237" s="95"/>
      <c r="D237" s="89"/>
      <c r="E237" s="89"/>
      <c r="F237" s="196"/>
      <c r="G237" s="201"/>
      <c r="H237" s="201"/>
      <c r="I237" s="219"/>
    </row>
    <row r="238" spans="1:9" x14ac:dyDescent="0.15">
      <c r="A238" s="96"/>
      <c r="B238" s="91"/>
      <c r="C238" s="97"/>
      <c r="D238" s="98"/>
      <c r="E238" s="98"/>
      <c r="F238" s="202"/>
      <c r="G238" s="203"/>
      <c r="H238" s="203"/>
      <c r="I238" s="440"/>
    </row>
    <row r="239" spans="1:9" s="273" customFormat="1" ht="12.75" customHeight="1" x14ac:dyDescent="0.15">
      <c r="A239" s="129"/>
      <c r="B239" s="104"/>
      <c r="C239" s="133"/>
      <c r="D239" s="133"/>
      <c r="E239" s="34"/>
      <c r="F239" s="108"/>
      <c r="G239" s="293"/>
      <c r="H239" s="351"/>
      <c r="I239" s="293"/>
    </row>
    <row r="240" spans="1:9" s="297" customFormat="1" ht="12" customHeight="1" x14ac:dyDescent="0.15">
      <c r="A240" s="142"/>
      <c r="B240" s="124">
        <f>MAX($B$8:B226)+0.01</f>
        <v>2.2199999999999953</v>
      </c>
      <c r="C240" s="294" t="s">
        <v>101</v>
      </c>
      <c r="D240" s="295"/>
      <c r="E240" s="295"/>
      <c r="F240" s="296"/>
      <c r="G240" s="265"/>
      <c r="H240" s="337"/>
      <c r="I240" s="265"/>
    </row>
    <row r="241" spans="1:9" s="297" customFormat="1" ht="12" customHeight="1" x14ac:dyDescent="0.15">
      <c r="A241" s="142"/>
      <c r="B241" s="298"/>
      <c r="C241" s="294"/>
      <c r="D241" s="295"/>
      <c r="E241" s="295"/>
      <c r="F241" s="296"/>
      <c r="G241" s="265"/>
      <c r="H241" s="337"/>
      <c r="I241" s="265"/>
    </row>
    <row r="242" spans="1:9" s="297" customFormat="1" ht="12" customHeight="1" x14ac:dyDescent="0.15">
      <c r="A242" s="142"/>
      <c r="B242" s="124"/>
      <c r="C242" s="299" t="s">
        <v>67</v>
      </c>
      <c r="D242" s="295" t="s">
        <v>102</v>
      </c>
      <c r="E242" s="295"/>
      <c r="F242" s="296"/>
      <c r="G242" s="265"/>
      <c r="H242" s="337"/>
      <c r="I242" s="265"/>
    </row>
    <row r="243" spans="1:9" s="297" customFormat="1" ht="12" customHeight="1" x14ac:dyDescent="0.15">
      <c r="A243" s="142"/>
      <c r="B243" s="298"/>
      <c r="C243" s="295"/>
      <c r="D243" s="295" t="s">
        <v>103</v>
      </c>
      <c r="E243" s="295"/>
      <c r="F243" s="296"/>
      <c r="G243" s="265"/>
      <c r="H243" s="337"/>
      <c r="I243" s="265"/>
    </row>
    <row r="244" spans="1:9" s="297" customFormat="1" ht="12" customHeight="1" x14ac:dyDescent="0.15">
      <c r="A244" s="142"/>
      <c r="B244" s="298"/>
      <c r="C244" s="295"/>
      <c r="D244" s="295" t="s">
        <v>104</v>
      </c>
      <c r="E244" s="295"/>
      <c r="F244" s="296"/>
      <c r="G244" s="265"/>
      <c r="H244" s="337"/>
      <c r="I244" s="265"/>
    </row>
    <row r="245" spans="1:9" s="297" customFormat="1" ht="12" customHeight="1" x14ac:dyDescent="0.15">
      <c r="A245" s="142"/>
      <c r="B245" s="298"/>
      <c r="C245" s="295"/>
      <c r="D245" s="295"/>
      <c r="E245" s="295"/>
      <c r="F245" s="296"/>
      <c r="G245" s="265"/>
      <c r="H245" s="337"/>
      <c r="I245" s="265"/>
    </row>
    <row r="246" spans="1:9" s="297" customFormat="1" ht="16" customHeight="1" x14ac:dyDescent="0.15">
      <c r="A246" s="142"/>
      <c r="B246" s="298"/>
      <c r="C246" s="295"/>
      <c r="D246" s="299" t="s">
        <v>67</v>
      </c>
      <c r="E246" s="295" t="s">
        <v>105</v>
      </c>
      <c r="F246" s="296" t="s">
        <v>106</v>
      </c>
      <c r="G246" s="264">
        <f>ROUND((1550+90+270)*0.6*1,0)</f>
        <v>1146</v>
      </c>
      <c r="H246" s="336"/>
      <c r="I246" s="264"/>
    </row>
    <row r="247" spans="1:9" s="297" customFormat="1" ht="12" customHeight="1" x14ac:dyDescent="0.15">
      <c r="A247" s="300"/>
      <c r="B247" s="298"/>
      <c r="C247" s="295"/>
      <c r="D247" s="295"/>
      <c r="E247" s="295"/>
      <c r="F247" s="296"/>
      <c r="G247" s="265"/>
      <c r="H247" s="337"/>
      <c r="I247" s="265"/>
    </row>
    <row r="248" spans="1:9" s="297" customFormat="1" ht="45" customHeight="1" x14ac:dyDescent="0.15">
      <c r="A248" s="300"/>
      <c r="B248" s="298"/>
      <c r="C248" s="295"/>
      <c r="D248" s="299" t="s">
        <v>68</v>
      </c>
      <c r="E248" s="405" t="s">
        <v>151</v>
      </c>
      <c r="F248" s="296" t="s">
        <v>106</v>
      </c>
      <c r="G248" s="264">
        <f>ROUND((1550+90+270)*1*0.6*0.15,0)</f>
        <v>172</v>
      </c>
      <c r="H248" s="336"/>
      <c r="I248" s="264"/>
    </row>
    <row r="249" spans="1:9" s="297" customFormat="1" ht="12" customHeight="1" x14ac:dyDescent="0.15">
      <c r="A249" s="300"/>
      <c r="B249" s="298"/>
      <c r="C249" s="295"/>
      <c r="D249" s="295"/>
      <c r="E249" s="295"/>
      <c r="F249" s="296"/>
      <c r="G249" s="265"/>
      <c r="H249" s="337"/>
      <c r="I249" s="265"/>
    </row>
    <row r="250" spans="1:9" s="297" customFormat="1" ht="41" customHeight="1" x14ac:dyDescent="0.15">
      <c r="A250" s="300"/>
      <c r="B250" s="298"/>
      <c r="C250" s="295"/>
      <c r="D250" s="299" t="s">
        <v>69</v>
      </c>
      <c r="E250" s="405" t="s">
        <v>152</v>
      </c>
      <c r="F250" s="296" t="s">
        <v>106</v>
      </c>
      <c r="G250" s="264">
        <f>ROUND((1550+90+270)*1*0.6*0.2,0)</f>
        <v>229</v>
      </c>
      <c r="H250" s="336"/>
      <c r="I250" s="264"/>
    </row>
    <row r="251" spans="1:9" s="297" customFormat="1" ht="12" customHeight="1" x14ac:dyDescent="0.15">
      <c r="A251" s="300"/>
      <c r="B251" s="298"/>
      <c r="C251" s="295"/>
      <c r="D251" s="295"/>
      <c r="E251" s="295"/>
      <c r="F251" s="296"/>
      <c r="G251" s="265"/>
      <c r="H251" s="337"/>
      <c r="I251" s="265"/>
    </row>
    <row r="252" spans="1:9" s="297" customFormat="1" ht="57" customHeight="1" x14ac:dyDescent="0.15">
      <c r="A252" s="300"/>
      <c r="B252" s="298"/>
      <c r="C252" s="295"/>
      <c r="D252" s="299" t="s">
        <v>70</v>
      </c>
      <c r="E252" s="405" t="s">
        <v>153</v>
      </c>
      <c r="F252" s="296" t="s">
        <v>106</v>
      </c>
      <c r="G252" s="264">
        <f>ROUND((G248+G250)*0.6,0)</f>
        <v>241</v>
      </c>
      <c r="H252" s="336"/>
      <c r="I252" s="264"/>
    </row>
    <row r="253" spans="1:9" s="297" customFormat="1" ht="12" customHeight="1" x14ac:dyDescent="0.15">
      <c r="A253" s="300"/>
      <c r="B253" s="298"/>
      <c r="C253" s="295"/>
      <c r="D253" s="295"/>
      <c r="E253" s="295"/>
      <c r="F253" s="296"/>
      <c r="G253" s="265"/>
      <c r="H253" s="337"/>
      <c r="I253" s="265"/>
    </row>
    <row r="254" spans="1:9" s="297" customFormat="1" ht="56" customHeight="1" x14ac:dyDescent="0.15">
      <c r="A254" s="300"/>
      <c r="B254" s="298"/>
      <c r="C254" s="295"/>
      <c r="D254" s="299" t="s">
        <v>82</v>
      </c>
      <c r="E254" s="405" t="s">
        <v>154</v>
      </c>
      <c r="F254" s="296" t="s">
        <v>106</v>
      </c>
      <c r="G254" s="264">
        <v>8</v>
      </c>
      <c r="H254" s="336"/>
      <c r="I254" s="264"/>
    </row>
    <row r="255" spans="1:9" s="297" customFormat="1" ht="12" customHeight="1" x14ac:dyDescent="0.15">
      <c r="A255" s="300"/>
      <c r="B255" s="298"/>
      <c r="C255" s="295"/>
      <c r="D255" s="295"/>
      <c r="E255" s="295"/>
      <c r="F255" s="296"/>
      <c r="G255" s="265"/>
      <c r="H255" s="337"/>
      <c r="I255" s="265"/>
    </row>
    <row r="256" spans="1:9" s="297" customFormat="1" ht="58" customHeight="1" x14ac:dyDescent="0.15">
      <c r="A256" s="300"/>
      <c r="B256" s="298"/>
      <c r="C256" s="295"/>
      <c r="D256" s="475" t="s">
        <v>85</v>
      </c>
      <c r="E256" s="405" t="s">
        <v>155</v>
      </c>
      <c r="F256" s="108" t="s">
        <v>83</v>
      </c>
      <c r="G256" s="264">
        <v>2</v>
      </c>
      <c r="H256" s="336"/>
      <c r="I256" s="264"/>
    </row>
    <row r="257" spans="1:9" s="273" customFormat="1" ht="12.75" customHeight="1" x14ac:dyDescent="0.15">
      <c r="A257" s="129"/>
      <c r="B257" s="104"/>
      <c r="C257" s="133"/>
      <c r="D257" s="133"/>
      <c r="E257" s="76"/>
      <c r="F257" s="108"/>
      <c r="G257" s="293"/>
      <c r="H257" s="351"/>
      <c r="I257" s="293"/>
    </row>
    <row r="258" spans="1:9" s="297" customFormat="1" ht="30" customHeight="1" x14ac:dyDescent="0.15">
      <c r="A258" s="300"/>
      <c r="B258" s="124">
        <f>MAX($B$8:B257)+0.01</f>
        <v>2.2299999999999951</v>
      </c>
      <c r="C258" s="537" t="s">
        <v>156</v>
      </c>
      <c r="D258" s="538"/>
      <c r="E258" s="539"/>
      <c r="F258" s="296"/>
      <c r="G258" s="265"/>
      <c r="H258" s="337"/>
      <c r="I258" s="265"/>
    </row>
    <row r="259" spans="1:9" s="297" customFormat="1" ht="12" customHeight="1" x14ac:dyDescent="0.15">
      <c r="A259" s="300"/>
      <c r="B259" s="298"/>
      <c r="C259" s="295"/>
      <c r="D259" s="295"/>
      <c r="E259" s="295"/>
      <c r="F259" s="296"/>
      <c r="G259" s="265"/>
      <c r="H259" s="337"/>
      <c r="I259" s="265"/>
    </row>
    <row r="260" spans="1:9" s="297" customFormat="1" ht="91" customHeight="1" x14ac:dyDescent="0.15">
      <c r="A260" s="300"/>
      <c r="B260" s="298"/>
      <c r="C260" s="299" t="s">
        <v>67</v>
      </c>
      <c r="D260" s="570" t="s">
        <v>209</v>
      </c>
      <c r="E260" s="541"/>
      <c r="F260" s="296" t="s">
        <v>106</v>
      </c>
      <c r="G260" s="264">
        <f>ROUND((1550+90+270)*0.45*0.6,0)</f>
        <v>516</v>
      </c>
      <c r="H260" s="336"/>
      <c r="I260" s="264"/>
    </row>
    <row r="261" spans="1:9" s="297" customFormat="1" ht="12" customHeight="1" x14ac:dyDescent="0.15">
      <c r="A261" s="300"/>
      <c r="B261" s="298"/>
      <c r="C261" s="295"/>
      <c r="D261" s="295"/>
      <c r="E261" s="295"/>
      <c r="F261" s="296"/>
      <c r="G261" s="265"/>
      <c r="H261" s="337"/>
      <c r="I261" s="265"/>
    </row>
    <row r="262" spans="1:9" s="297" customFormat="1" ht="32" customHeight="1" x14ac:dyDescent="0.15">
      <c r="A262" s="300"/>
      <c r="B262" s="124">
        <f>MAX($B$8:B261)+0.01</f>
        <v>2.2399999999999949</v>
      </c>
      <c r="C262" s="537" t="s">
        <v>167</v>
      </c>
      <c r="D262" s="538"/>
      <c r="E262" s="539"/>
      <c r="F262" s="296"/>
      <c r="G262" s="265"/>
      <c r="H262" s="337"/>
      <c r="I262" s="265"/>
    </row>
    <row r="263" spans="1:9" s="297" customFormat="1" ht="12" customHeight="1" x14ac:dyDescent="0.15">
      <c r="A263" s="300"/>
      <c r="B263" s="298"/>
      <c r="C263" s="295"/>
      <c r="D263" s="295"/>
      <c r="E263" s="295"/>
      <c r="F263" s="296"/>
      <c r="G263" s="265"/>
      <c r="H263" s="337"/>
      <c r="I263" s="265"/>
    </row>
    <row r="264" spans="1:9" s="297" customFormat="1" ht="12" customHeight="1" x14ac:dyDescent="0.15">
      <c r="A264" s="300"/>
      <c r="B264" s="298"/>
      <c r="C264" s="299" t="s">
        <v>67</v>
      </c>
      <c r="D264" s="540" t="s">
        <v>168</v>
      </c>
      <c r="E264" s="541"/>
      <c r="F264" s="296" t="s">
        <v>131</v>
      </c>
      <c r="G264" s="264">
        <v>98</v>
      </c>
      <c r="H264" s="336"/>
      <c r="I264" s="264"/>
    </row>
    <row r="265" spans="1:9" s="297" customFormat="1" ht="12" customHeight="1" x14ac:dyDescent="0.15">
      <c r="A265" s="300"/>
      <c r="B265" s="298"/>
      <c r="C265" s="295"/>
      <c r="D265" s="295"/>
      <c r="E265" s="295"/>
      <c r="F265" s="296"/>
      <c r="G265" s="265"/>
      <c r="H265" s="337"/>
      <c r="I265" s="265"/>
    </row>
    <row r="266" spans="1:9" s="297" customFormat="1" ht="30" customHeight="1" x14ac:dyDescent="0.15">
      <c r="A266" s="300"/>
      <c r="B266" s="298"/>
      <c r="C266" s="299" t="s">
        <v>68</v>
      </c>
      <c r="D266" s="540" t="s">
        <v>169</v>
      </c>
      <c r="E266" s="541"/>
      <c r="F266" s="296" t="s">
        <v>131</v>
      </c>
      <c r="G266" s="264">
        <v>56</v>
      </c>
      <c r="H266" s="336"/>
      <c r="I266" s="264"/>
    </row>
    <row r="267" spans="1:9" s="297" customFormat="1" ht="12" customHeight="1" x14ac:dyDescent="0.15">
      <c r="A267" s="300"/>
      <c r="B267" s="298"/>
      <c r="C267" s="295"/>
      <c r="D267" s="295"/>
      <c r="E267" s="295"/>
      <c r="F267" s="296"/>
      <c r="G267" s="265"/>
      <c r="H267" s="337"/>
      <c r="I267" s="265"/>
    </row>
    <row r="268" spans="1:9" s="297" customFormat="1" ht="12" customHeight="1" x14ac:dyDescent="0.15">
      <c r="A268" s="300"/>
      <c r="B268" s="298"/>
      <c r="C268" s="295"/>
      <c r="D268" s="295"/>
      <c r="E268" s="295"/>
      <c r="F268" s="296"/>
      <c r="G268" s="265"/>
      <c r="H268" s="337"/>
      <c r="I268" s="265"/>
    </row>
    <row r="269" spans="1:9" s="297" customFormat="1" ht="12" customHeight="1" x14ac:dyDescent="0.15">
      <c r="A269" s="300"/>
      <c r="B269" s="298"/>
      <c r="C269" s="295"/>
      <c r="D269" s="295"/>
      <c r="E269" s="295"/>
      <c r="F269" s="296"/>
      <c r="G269" s="265"/>
      <c r="H269" s="337"/>
      <c r="I269" s="265"/>
    </row>
    <row r="270" spans="1:9" x14ac:dyDescent="0.15">
      <c r="A270" s="429"/>
      <c r="B270" s="432"/>
      <c r="C270" s="92"/>
      <c r="D270" s="93"/>
      <c r="E270" s="93"/>
      <c r="F270" s="199"/>
      <c r="G270" s="200"/>
      <c r="H270" s="200"/>
      <c r="I270" s="439"/>
    </row>
    <row r="271" spans="1:9" x14ac:dyDescent="0.15">
      <c r="A271" s="430"/>
      <c r="B271" s="433" t="s">
        <v>46</v>
      </c>
      <c r="C271" s="95"/>
      <c r="D271" s="89"/>
      <c r="E271" s="89"/>
      <c r="F271" s="196"/>
      <c r="G271" s="201"/>
      <c r="H271" s="201"/>
      <c r="I271" s="219"/>
    </row>
    <row r="272" spans="1:9" x14ac:dyDescent="0.15">
      <c r="A272" s="431"/>
      <c r="B272" s="434"/>
      <c r="C272" s="97"/>
      <c r="D272" s="98"/>
      <c r="E272" s="98"/>
      <c r="F272" s="202"/>
      <c r="G272" s="203"/>
      <c r="H272" s="203"/>
      <c r="I272" s="440"/>
    </row>
    <row r="273" spans="1:9" x14ac:dyDescent="0.15">
      <c r="A273" s="84"/>
      <c r="B273" s="90"/>
      <c r="C273" s="95"/>
      <c r="D273" s="89"/>
      <c r="E273" s="89"/>
      <c r="F273" s="196"/>
      <c r="G273" s="201"/>
      <c r="H273" s="201"/>
      <c r="I273" s="219"/>
    </row>
    <row r="274" spans="1:9" x14ac:dyDescent="0.15">
      <c r="A274" s="86"/>
      <c r="B274" s="94" t="s">
        <v>47</v>
      </c>
      <c r="C274" s="95"/>
      <c r="D274" s="89"/>
      <c r="E274" s="89"/>
      <c r="F274" s="196"/>
      <c r="G274" s="201"/>
      <c r="H274" s="201"/>
      <c r="I274" s="219"/>
    </row>
    <row r="275" spans="1:9" x14ac:dyDescent="0.15">
      <c r="A275" s="96"/>
      <c r="B275" s="91"/>
      <c r="C275" s="97"/>
      <c r="D275" s="98"/>
      <c r="E275" s="98"/>
      <c r="F275" s="202"/>
      <c r="G275" s="203"/>
      <c r="H275" s="203"/>
      <c r="I275" s="440"/>
    </row>
    <row r="276" spans="1:9" s="297" customFormat="1" ht="12" customHeight="1" x14ac:dyDescent="0.15">
      <c r="A276" s="300"/>
      <c r="B276" s="298"/>
      <c r="C276" s="295"/>
      <c r="D276" s="295"/>
      <c r="E276" s="295"/>
      <c r="F276" s="296"/>
      <c r="G276" s="265"/>
      <c r="H276" s="337"/>
      <c r="I276" s="265"/>
    </row>
    <row r="277" spans="1:9" s="297" customFormat="1" ht="30" customHeight="1" x14ac:dyDescent="0.15">
      <c r="A277" s="300"/>
      <c r="B277" s="298"/>
      <c r="C277" s="299" t="s">
        <v>69</v>
      </c>
      <c r="D277" s="540" t="s">
        <v>170</v>
      </c>
      <c r="E277" s="541"/>
      <c r="F277" s="296" t="s">
        <v>84</v>
      </c>
      <c r="G277" s="264">
        <v>50</v>
      </c>
      <c r="H277" s="336"/>
      <c r="I277" s="264"/>
    </row>
    <row r="278" spans="1:9" s="297" customFormat="1" ht="12" customHeight="1" x14ac:dyDescent="0.15">
      <c r="A278" s="300"/>
      <c r="B278" s="298"/>
      <c r="C278" s="295"/>
      <c r="D278" s="295"/>
      <c r="E278" s="295"/>
      <c r="F278" s="296"/>
      <c r="G278" s="265"/>
      <c r="H278" s="337"/>
      <c r="I278" s="265"/>
    </row>
    <row r="279" spans="1:9" s="297" customFormat="1" ht="13" customHeight="1" x14ac:dyDescent="0.15">
      <c r="A279" s="411" t="s">
        <v>202</v>
      </c>
      <c r="B279" s="124">
        <f>MAX($B$8:B278)+0.01</f>
        <v>2.2499999999999947</v>
      </c>
      <c r="C279" s="537" t="s">
        <v>175</v>
      </c>
      <c r="D279" s="538"/>
      <c r="E279" s="539"/>
      <c r="F279" s="296"/>
      <c r="G279" s="265"/>
      <c r="H279" s="337"/>
      <c r="I279" s="265"/>
    </row>
    <row r="280" spans="1:9" s="297" customFormat="1" x14ac:dyDescent="0.15">
      <c r="A280" s="300"/>
      <c r="B280" s="124"/>
      <c r="C280" s="409"/>
      <c r="D280" s="409"/>
      <c r="E280" s="410"/>
      <c r="F280" s="296"/>
      <c r="G280" s="265"/>
      <c r="H280" s="337"/>
      <c r="I280" s="265"/>
    </row>
    <row r="281" spans="1:9" s="297" customFormat="1" ht="30" customHeight="1" x14ac:dyDescent="0.15">
      <c r="A281" s="300"/>
      <c r="B281" s="298"/>
      <c r="C281" s="299" t="s">
        <v>67</v>
      </c>
      <c r="D281" s="540" t="s">
        <v>185</v>
      </c>
      <c r="E281" s="541"/>
      <c r="F281" s="296" t="s">
        <v>138</v>
      </c>
      <c r="G281" s="264">
        <v>60</v>
      </c>
      <c r="H281" s="336"/>
      <c r="I281" s="264"/>
    </row>
    <row r="282" spans="1:9" s="273" customFormat="1" ht="12.75" customHeight="1" x14ac:dyDescent="0.15">
      <c r="A282" s="129"/>
      <c r="B282" s="104"/>
      <c r="C282" s="133"/>
      <c r="D282" s="133"/>
      <c r="E282" s="76"/>
      <c r="F282" s="108"/>
      <c r="G282" s="293"/>
      <c r="H282" s="351"/>
      <c r="I282" s="293"/>
    </row>
    <row r="283" spans="1:9" s="297" customFormat="1" ht="15" customHeight="1" x14ac:dyDescent="0.15">
      <c r="A283" s="411" t="s">
        <v>8</v>
      </c>
      <c r="B283" s="124">
        <f>MAX($B$8:B282)+0.01</f>
        <v>2.2599999999999945</v>
      </c>
      <c r="C283" s="294" t="s">
        <v>176</v>
      </c>
      <c r="D283" s="295"/>
      <c r="E283" s="295"/>
      <c r="F283" s="296"/>
      <c r="G283" s="265"/>
      <c r="H283" s="337"/>
      <c r="I283" s="265"/>
    </row>
    <row r="284" spans="1:9" s="297" customFormat="1" ht="12" customHeight="1" x14ac:dyDescent="0.15">
      <c r="A284" s="300"/>
      <c r="B284" s="298"/>
      <c r="C284" s="295"/>
      <c r="D284" s="295"/>
      <c r="E284" s="295"/>
      <c r="F284" s="296"/>
      <c r="G284" s="265"/>
      <c r="H284" s="337"/>
      <c r="I284" s="265"/>
    </row>
    <row r="285" spans="1:9" s="297" customFormat="1" ht="30" customHeight="1" x14ac:dyDescent="0.15">
      <c r="A285" s="300"/>
      <c r="B285" s="298"/>
      <c r="C285" s="299" t="s">
        <v>67</v>
      </c>
      <c r="D285" s="540" t="s">
        <v>165</v>
      </c>
      <c r="E285" s="541"/>
      <c r="F285" s="406" t="s">
        <v>45</v>
      </c>
      <c r="G285" s="407" t="s">
        <v>45</v>
      </c>
      <c r="H285" s="335" t="s">
        <v>73</v>
      </c>
      <c r="I285" s="265"/>
    </row>
    <row r="286" spans="1:9" s="297" customFormat="1" ht="12" customHeight="1" x14ac:dyDescent="0.15">
      <c r="A286" s="300"/>
      <c r="B286" s="298"/>
      <c r="C286" s="295"/>
      <c r="D286" s="295"/>
      <c r="E286" s="295"/>
      <c r="F286" s="296"/>
      <c r="G286" s="265"/>
      <c r="H286" s="337"/>
      <c r="I286" s="265"/>
    </row>
    <row r="287" spans="1:9" s="297" customFormat="1" ht="15" customHeight="1" x14ac:dyDescent="0.15">
      <c r="A287" s="300"/>
      <c r="B287" s="298"/>
      <c r="C287" s="299" t="s">
        <v>68</v>
      </c>
      <c r="D287" s="540" t="s">
        <v>166</v>
      </c>
      <c r="E287" s="541"/>
      <c r="F287" s="406" t="s">
        <v>45</v>
      </c>
      <c r="G287" s="407" t="s">
        <v>45</v>
      </c>
      <c r="H287" s="335" t="s">
        <v>73</v>
      </c>
      <c r="I287" s="265"/>
    </row>
    <row r="288" spans="1:9" s="273" customFormat="1" ht="12.75" customHeight="1" x14ac:dyDescent="0.15">
      <c r="A288" s="129"/>
      <c r="B288" s="104"/>
      <c r="C288" s="133"/>
      <c r="D288" s="133"/>
      <c r="E288" s="76"/>
      <c r="F288" s="108"/>
      <c r="G288" s="293"/>
      <c r="H288" s="351"/>
      <c r="I288" s="293"/>
    </row>
    <row r="289" spans="1:9" s="273" customFormat="1" ht="27" customHeight="1" x14ac:dyDescent="0.15">
      <c r="A289" s="129"/>
      <c r="B289" s="124">
        <f>MAX($B$8:B288)+0.01</f>
        <v>2.2699999999999942</v>
      </c>
      <c r="C289" s="531" t="s">
        <v>174</v>
      </c>
      <c r="D289" s="532"/>
      <c r="E289" s="533"/>
      <c r="F289" s="108"/>
      <c r="G289" s="264"/>
      <c r="H289" s="336"/>
      <c r="I289" s="264"/>
    </row>
    <row r="290" spans="1:9" s="273" customFormat="1" ht="12.75" customHeight="1" x14ac:dyDescent="0.15">
      <c r="A290" s="129"/>
      <c r="B290" s="104"/>
      <c r="C290" s="133"/>
      <c r="D290" s="125"/>
      <c r="E290" s="74"/>
      <c r="F290" s="108"/>
      <c r="G290" s="293"/>
      <c r="H290" s="351"/>
      <c r="I290" s="293"/>
    </row>
    <row r="291" spans="1:9" s="273" customFormat="1" ht="34" customHeight="1" x14ac:dyDescent="0.15">
      <c r="A291" s="129"/>
      <c r="B291" s="108"/>
      <c r="C291" s="137" t="s">
        <v>67</v>
      </c>
      <c r="D291" s="558" t="s">
        <v>217</v>
      </c>
      <c r="E291" s="530"/>
      <c r="F291" s="290" t="s">
        <v>45</v>
      </c>
      <c r="G291" s="291" t="s">
        <v>87</v>
      </c>
      <c r="H291" s="352" t="s">
        <v>73</v>
      </c>
      <c r="I291" s="487">
        <v>510000</v>
      </c>
    </row>
    <row r="292" spans="1:9" s="273" customFormat="1" ht="12" customHeight="1" x14ac:dyDescent="0.15">
      <c r="A292" s="129"/>
      <c r="B292" s="108"/>
      <c r="C292" s="133"/>
      <c r="D292" s="125"/>
      <c r="E292" s="38"/>
      <c r="F292" s="108"/>
      <c r="G292" s="293"/>
      <c r="H292" s="351"/>
      <c r="I292" s="293"/>
    </row>
    <row r="293" spans="1:9" s="273" customFormat="1" ht="25.5" customHeight="1" x14ac:dyDescent="0.15">
      <c r="A293" s="129"/>
      <c r="B293" s="108"/>
      <c r="C293" s="481" t="s">
        <v>68</v>
      </c>
      <c r="D293" s="513" t="s">
        <v>225</v>
      </c>
      <c r="E293" s="518"/>
      <c r="F293" s="291" t="s">
        <v>77</v>
      </c>
      <c r="G293" s="292">
        <f>I291</f>
        <v>510000</v>
      </c>
      <c r="H293" s="350" t="s">
        <v>216</v>
      </c>
      <c r="I293" s="292"/>
    </row>
    <row r="294" spans="1:9" s="273" customFormat="1" ht="12" customHeight="1" x14ac:dyDescent="0.15">
      <c r="A294" s="129"/>
      <c r="B294" s="108"/>
      <c r="C294" s="133"/>
      <c r="D294" s="125"/>
      <c r="E294" s="38"/>
      <c r="F294" s="108"/>
      <c r="G294" s="293"/>
      <c r="H294" s="351"/>
      <c r="I294" s="293"/>
    </row>
    <row r="295" spans="1:9" s="273" customFormat="1" x14ac:dyDescent="0.15">
      <c r="A295" s="123"/>
      <c r="B295" s="124">
        <f>MAX($B$8:B294)+0.01</f>
        <v>2.279999999999994</v>
      </c>
      <c r="C295" s="575" t="s">
        <v>16</v>
      </c>
      <c r="D295" s="504"/>
      <c r="E295" s="504"/>
      <c r="F295" s="256"/>
      <c r="G295" s="271"/>
      <c r="H295" s="340"/>
      <c r="I295" s="271"/>
    </row>
    <row r="296" spans="1:9" s="273" customFormat="1" x14ac:dyDescent="0.15">
      <c r="A296" s="123"/>
      <c r="B296" s="124"/>
      <c r="C296" s="182"/>
      <c r="D296" s="301"/>
      <c r="E296" s="301"/>
      <c r="F296" s="256"/>
      <c r="G296" s="271"/>
      <c r="H296" s="340"/>
      <c r="I296" s="271"/>
    </row>
    <row r="297" spans="1:9" s="273" customFormat="1" ht="54.75" customHeight="1" x14ac:dyDescent="0.15">
      <c r="A297" s="123" t="s">
        <v>15</v>
      </c>
      <c r="B297" s="124"/>
      <c r="C297" s="136" t="s">
        <v>67</v>
      </c>
      <c r="D297" s="514" t="s">
        <v>3</v>
      </c>
      <c r="E297" s="518"/>
      <c r="F297" s="108" t="s">
        <v>83</v>
      </c>
      <c r="G297" s="264">
        <v>1</v>
      </c>
      <c r="H297" s="336"/>
      <c r="I297" s="264"/>
    </row>
    <row r="298" spans="1:9" s="273" customFormat="1" x14ac:dyDescent="0.15">
      <c r="A298" s="123"/>
      <c r="B298" s="124"/>
      <c r="C298" s="136"/>
      <c r="D298" s="37"/>
      <c r="E298" s="38"/>
      <c r="F298" s="302"/>
      <c r="G298" s="271"/>
      <c r="H298" s="340"/>
      <c r="I298" s="271"/>
    </row>
    <row r="299" spans="1:9" ht="29" customHeight="1" x14ac:dyDescent="0.15">
      <c r="A299" s="116"/>
      <c r="B299" s="140"/>
      <c r="C299" s="581" t="s">
        <v>234</v>
      </c>
      <c r="D299" s="504"/>
      <c r="E299" s="504"/>
      <c r="F299" s="303"/>
      <c r="G299" s="304"/>
      <c r="H299" s="353"/>
      <c r="I299" s="304"/>
    </row>
    <row r="300" spans="1:9" ht="11.25" customHeight="1" x14ac:dyDescent="0.15">
      <c r="A300" s="116"/>
      <c r="B300" s="103"/>
      <c r="C300" s="121"/>
      <c r="D300" s="121"/>
      <c r="E300" s="121"/>
      <c r="F300" s="303"/>
      <c r="G300" s="304"/>
      <c r="H300" s="353"/>
      <c r="I300" s="304"/>
    </row>
    <row r="301" spans="1:9" s="297" customFormat="1" ht="18" customHeight="1" x14ac:dyDescent="0.15">
      <c r="A301" s="142"/>
      <c r="B301" s="124">
        <f>MAX($B$8:B300)+0.01</f>
        <v>2.2899999999999938</v>
      </c>
      <c r="C301" s="574" t="s">
        <v>178</v>
      </c>
      <c r="D301" s="574"/>
      <c r="E301" s="574"/>
      <c r="F301" s="296"/>
      <c r="G301" s="265"/>
      <c r="H301" s="337"/>
      <c r="I301" s="265"/>
    </row>
    <row r="302" spans="1:9" s="297" customFormat="1" ht="12" customHeight="1" x14ac:dyDescent="0.15">
      <c r="A302" s="300"/>
      <c r="B302" s="298"/>
      <c r="C302" s="295"/>
      <c r="D302" s="295"/>
      <c r="E302" s="295"/>
      <c r="F302" s="296"/>
      <c r="G302" s="265"/>
      <c r="H302" s="337"/>
      <c r="I302" s="265"/>
    </row>
    <row r="303" spans="1:9" s="297" customFormat="1" ht="12" customHeight="1" x14ac:dyDescent="0.15">
      <c r="A303" s="300"/>
      <c r="B303" s="298"/>
      <c r="C303" s="299" t="s">
        <v>67</v>
      </c>
      <c r="D303" s="295" t="s">
        <v>117</v>
      </c>
      <c r="E303" s="295"/>
      <c r="F303" s="318" t="s">
        <v>45</v>
      </c>
      <c r="G303" s="319" t="s">
        <v>45</v>
      </c>
      <c r="H303" s="354" t="s">
        <v>73</v>
      </c>
      <c r="I303" s="319"/>
    </row>
    <row r="304" spans="1:9" s="297" customFormat="1" ht="12" customHeight="1" x14ac:dyDescent="0.15">
      <c r="A304" s="300"/>
      <c r="B304" s="298"/>
      <c r="C304" s="305"/>
      <c r="D304" s="295"/>
      <c r="E304" s="306"/>
      <c r="F304" s="318"/>
      <c r="G304" s="319"/>
      <c r="H304" s="354"/>
      <c r="I304" s="319"/>
    </row>
    <row r="305" spans="1:9" s="297" customFormat="1" ht="12" customHeight="1" x14ac:dyDescent="0.15">
      <c r="A305" s="142"/>
      <c r="B305" s="124">
        <f>MAX($B$8:B304)+0.01</f>
        <v>2.2999999999999936</v>
      </c>
      <c r="C305" s="294" t="s">
        <v>118</v>
      </c>
      <c r="D305" s="295"/>
      <c r="E305" s="295"/>
      <c r="F305" s="296"/>
      <c r="G305" s="265"/>
      <c r="H305" s="337"/>
      <c r="I305" s="265"/>
    </row>
    <row r="306" spans="1:9" s="297" customFormat="1" ht="12" customHeight="1" x14ac:dyDescent="0.15">
      <c r="A306" s="300"/>
      <c r="B306" s="298"/>
      <c r="C306" s="295"/>
      <c r="D306" s="295"/>
      <c r="E306" s="295"/>
      <c r="F306" s="296"/>
      <c r="G306" s="265"/>
      <c r="H306" s="337"/>
      <c r="I306" s="265"/>
    </row>
    <row r="307" spans="1:9" s="297" customFormat="1" ht="12" customHeight="1" x14ac:dyDescent="0.15">
      <c r="A307" s="300"/>
      <c r="B307" s="298"/>
      <c r="C307" s="299" t="s">
        <v>67</v>
      </c>
      <c r="D307" s="295" t="s">
        <v>119</v>
      </c>
      <c r="E307" s="295"/>
      <c r="F307" s="318" t="s">
        <v>45</v>
      </c>
      <c r="G307" s="319" t="s">
        <v>45</v>
      </c>
      <c r="H307" s="354" t="s">
        <v>73</v>
      </c>
      <c r="I307" s="319"/>
    </row>
    <row r="308" spans="1:9" s="297" customFormat="1" ht="12" customHeight="1" x14ac:dyDescent="0.15">
      <c r="A308" s="300"/>
      <c r="B308" s="298"/>
      <c r="C308" s="295"/>
      <c r="D308" s="295"/>
      <c r="E308" s="295"/>
      <c r="F308" s="318"/>
      <c r="G308" s="319"/>
      <c r="H308" s="354"/>
      <c r="I308" s="319"/>
    </row>
    <row r="309" spans="1:9" s="297" customFormat="1" ht="12" customHeight="1" x14ac:dyDescent="0.15">
      <c r="A309" s="142"/>
      <c r="B309" s="124">
        <f>MAX($B$8:B308)+0.01</f>
        <v>2.3099999999999934</v>
      </c>
      <c r="C309" s="294" t="s">
        <v>120</v>
      </c>
      <c r="D309" s="295"/>
      <c r="E309" s="295"/>
      <c r="F309" s="296"/>
      <c r="G309" s="265"/>
      <c r="H309" s="337"/>
      <c r="I309" s="265"/>
    </row>
    <row r="310" spans="1:9" s="297" customFormat="1" ht="12" customHeight="1" x14ac:dyDescent="0.15">
      <c r="A310" s="300"/>
      <c r="B310" s="298"/>
      <c r="C310" s="295"/>
      <c r="D310" s="295"/>
      <c r="E310" s="295"/>
      <c r="F310" s="296"/>
      <c r="G310" s="265"/>
      <c r="H310" s="337"/>
      <c r="I310" s="265"/>
    </row>
    <row r="311" spans="1:9" s="297" customFormat="1" ht="12" customHeight="1" x14ac:dyDescent="0.15">
      <c r="A311" s="300"/>
      <c r="B311" s="298"/>
      <c r="C311" s="299" t="s">
        <v>67</v>
      </c>
      <c r="D311" s="295" t="s">
        <v>121</v>
      </c>
      <c r="E311" s="295"/>
      <c r="F311" s="318" t="s">
        <v>45</v>
      </c>
      <c r="G311" s="319" t="s">
        <v>45</v>
      </c>
      <c r="H311" s="354" t="s">
        <v>73</v>
      </c>
      <c r="I311" s="319"/>
    </row>
    <row r="312" spans="1:9" s="297" customFormat="1" ht="12" customHeight="1" x14ac:dyDescent="0.15">
      <c r="A312" s="300"/>
      <c r="B312" s="298"/>
      <c r="C312" s="295"/>
      <c r="D312" s="295"/>
      <c r="E312" s="295"/>
      <c r="F312" s="296"/>
      <c r="G312" s="265"/>
      <c r="H312" s="337"/>
      <c r="I312" s="265"/>
    </row>
    <row r="313" spans="1:9" s="297" customFormat="1" ht="17.25" customHeight="1" x14ac:dyDescent="0.15">
      <c r="A313" s="132"/>
      <c r="B313" s="124">
        <f>MAX($B$8:B312)+0.01</f>
        <v>2.3199999999999932</v>
      </c>
      <c r="C313" s="571" t="s">
        <v>125</v>
      </c>
      <c r="D313" s="572"/>
      <c r="E313" s="573"/>
      <c r="F313" s="307"/>
      <c r="G313" s="265"/>
      <c r="H313" s="337"/>
      <c r="I313" s="265"/>
    </row>
    <row r="314" spans="1:9" s="297" customFormat="1" ht="12" customHeight="1" x14ac:dyDescent="0.15">
      <c r="A314" s="132"/>
      <c r="B314" s="128"/>
      <c r="C314" s="164"/>
      <c r="D314" s="126"/>
      <c r="E314" s="74"/>
      <c r="F314" s="307"/>
      <c r="G314" s="265"/>
      <c r="H314" s="337"/>
      <c r="I314" s="265"/>
    </row>
    <row r="315" spans="1:9" s="297" customFormat="1" ht="18" customHeight="1" x14ac:dyDescent="0.15">
      <c r="A315" s="132"/>
      <c r="B315" s="128"/>
      <c r="C315" s="149" t="s">
        <v>67</v>
      </c>
      <c r="D315" s="521" t="s">
        <v>122</v>
      </c>
      <c r="E315" s="530"/>
      <c r="F315" s="256" t="s">
        <v>131</v>
      </c>
      <c r="G315" s="264">
        <v>84</v>
      </c>
      <c r="H315" s="336"/>
      <c r="I315" s="264"/>
    </row>
    <row r="316" spans="1:9" s="297" customFormat="1" ht="12" customHeight="1" x14ac:dyDescent="0.15">
      <c r="A316" s="132"/>
      <c r="B316" s="128"/>
      <c r="C316" s="119"/>
      <c r="D316" s="119"/>
      <c r="E316" s="119"/>
      <c r="F316" s="307"/>
      <c r="G316" s="265"/>
      <c r="H316" s="337"/>
      <c r="I316" s="265"/>
    </row>
    <row r="317" spans="1:9" s="297" customFormat="1" ht="12" customHeight="1" x14ac:dyDescent="0.15">
      <c r="A317" s="132"/>
      <c r="B317" s="128"/>
      <c r="C317" s="119"/>
      <c r="D317" s="119"/>
      <c r="E317" s="119"/>
      <c r="F317" s="307"/>
      <c r="G317" s="265"/>
      <c r="H317" s="337"/>
      <c r="I317" s="265"/>
    </row>
    <row r="318" spans="1:9" s="297" customFormat="1" ht="12" customHeight="1" x14ac:dyDescent="0.15">
      <c r="A318" s="132"/>
      <c r="B318" s="128"/>
      <c r="C318" s="119"/>
      <c r="D318" s="119"/>
      <c r="E318" s="119"/>
      <c r="F318" s="307"/>
      <c r="G318" s="265"/>
      <c r="H318" s="337"/>
      <c r="I318" s="265"/>
    </row>
    <row r="319" spans="1:9" x14ac:dyDescent="0.15">
      <c r="A319" s="429"/>
      <c r="B319" s="432"/>
      <c r="C319" s="92"/>
      <c r="D319" s="93"/>
      <c r="E319" s="93"/>
      <c r="F319" s="199"/>
      <c r="G319" s="200"/>
      <c r="H319" s="200"/>
      <c r="I319" s="439"/>
    </row>
    <row r="320" spans="1:9" x14ac:dyDescent="0.15">
      <c r="A320" s="430"/>
      <c r="B320" s="433" t="s">
        <v>46</v>
      </c>
      <c r="C320" s="95"/>
      <c r="D320" s="89"/>
      <c r="E320" s="89"/>
      <c r="F320" s="196"/>
      <c r="G320" s="201"/>
      <c r="H320" s="201"/>
      <c r="I320" s="219"/>
    </row>
    <row r="321" spans="1:9" x14ac:dyDescent="0.15">
      <c r="A321" s="431"/>
      <c r="B321" s="434"/>
      <c r="C321" s="97"/>
      <c r="D321" s="98"/>
      <c r="E321" s="98"/>
      <c r="F321" s="202"/>
      <c r="G321" s="203"/>
      <c r="H321" s="203"/>
      <c r="I321" s="440"/>
    </row>
    <row r="322" spans="1:9" x14ac:dyDescent="0.15">
      <c r="A322" s="84"/>
      <c r="B322" s="90"/>
      <c r="C322" s="95"/>
      <c r="D322" s="89"/>
      <c r="E322" s="89"/>
      <c r="F322" s="196"/>
      <c r="G322" s="201"/>
      <c r="H322" s="201"/>
      <c r="I322" s="219"/>
    </row>
    <row r="323" spans="1:9" x14ac:dyDescent="0.15">
      <c r="A323" s="86"/>
      <c r="B323" s="94" t="s">
        <v>47</v>
      </c>
      <c r="C323" s="95"/>
      <c r="D323" s="89"/>
      <c r="E323" s="89"/>
      <c r="F323" s="196"/>
      <c r="G323" s="201"/>
      <c r="H323" s="201"/>
      <c r="I323" s="219"/>
    </row>
    <row r="324" spans="1:9" x14ac:dyDescent="0.15">
      <c r="A324" s="96"/>
      <c r="B324" s="91"/>
      <c r="C324" s="97"/>
      <c r="D324" s="98"/>
      <c r="E324" s="98"/>
      <c r="F324" s="202"/>
      <c r="G324" s="203"/>
      <c r="H324" s="201"/>
      <c r="I324" s="440"/>
    </row>
    <row r="325" spans="1:9" s="297" customFormat="1" ht="12" customHeight="1" x14ac:dyDescent="0.15">
      <c r="A325" s="132"/>
      <c r="B325" s="128"/>
      <c r="C325" s="119"/>
      <c r="D325" s="119"/>
      <c r="E325" s="119"/>
      <c r="F325" s="307"/>
      <c r="G325" s="476"/>
      <c r="H325" s="480"/>
      <c r="I325" s="265"/>
    </row>
    <row r="326" spans="1:9" s="297" customFormat="1" ht="18" customHeight="1" x14ac:dyDescent="0.15">
      <c r="A326" s="132"/>
      <c r="B326" s="128"/>
      <c r="C326" s="149" t="s">
        <v>68</v>
      </c>
      <c r="D326" s="521" t="s">
        <v>123</v>
      </c>
      <c r="E326" s="530"/>
      <c r="F326" s="318" t="s">
        <v>45</v>
      </c>
      <c r="G326" s="477" t="s">
        <v>45</v>
      </c>
      <c r="H326" s="319" t="s">
        <v>73</v>
      </c>
      <c r="I326" s="319"/>
    </row>
    <row r="327" spans="1:9" s="297" customFormat="1" ht="12" customHeight="1" x14ac:dyDescent="0.15">
      <c r="A327" s="300"/>
      <c r="B327" s="298"/>
      <c r="C327" s="295"/>
      <c r="D327" s="295"/>
      <c r="E327" s="295"/>
      <c r="F327" s="296"/>
      <c r="G327" s="476"/>
      <c r="H327" s="265"/>
      <c r="I327" s="265"/>
    </row>
    <row r="328" spans="1:9" s="273" customFormat="1" ht="34" customHeight="1" x14ac:dyDescent="0.15">
      <c r="A328" s="129"/>
      <c r="B328" s="108"/>
      <c r="C328" s="137" t="s">
        <v>69</v>
      </c>
      <c r="D328" s="558" t="s">
        <v>226</v>
      </c>
      <c r="E328" s="530"/>
      <c r="F328" s="290" t="s">
        <v>45</v>
      </c>
      <c r="G328" s="291" t="s">
        <v>87</v>
      </c>
      <c r="H328" s="352" t="s">
        <v>73</v>
      </c>
      <c r="I328" s="487">
        <v>125000</v>
      </c>
    </row>
    <row r="329" spans="1:9" s="273" customFormat="1" ht="12" customHeight="1" x14ac:dyDescent="0.15">
      <c r="A329" s="129"/>
      <c r="B329" s="108"/>
      <c r="C329" s="133"/>
      <c r="D329" s="125"/>
      <c r="E329" s="38"/>
      <c r="F329" s="108"/>
      <c r="G329" s="293"/>
      <c r="H329" s="351"/>
      <c r="I329" s="293"/>
    </row>
    <row r="330" spans="1:9" s="273" customFormat="1" ht="25.5" customHeight="1" x14ac:dyDescent="0.15">
      <c r="A330" s="129"/>
      <c r="B330" s="108"/>
      <c r="C330" s="481" t="s">
        <v>70</v>
      </c>
      <c r="D330" s="513" t="s">
        <v>39</v>
      </c>
      <c r="E330" s="518"/>
      <c r="F330" s="291" t="s">
        <v>77</v>
      </c>
      <c r="G330" s="292">
        <f>I328</f>
        <v>125000</v>
      </c>
      <c r="H330" s="350" t="s">
        <v>216</v>
      </c>
      <c r="I330" s="292"/>
    </row>
    <row r="331" spans="1:9" s="273" customFormat="1" ht="12" customHeight="1" x14ac:dyDescent="0.15">
      <c r="A331" s="129"/>
      <c r="B331" s="108"/>
      <c r="C331" s="133"/>
      <c r="D331" s="125"/>
      <c r="E331" s="38"/>
      <c r="F331" s="108"/>
      <c r="G331" s="293"/>
      <c r="H331" s="351"/>
      <c r="I331" s="293"/>
    </row>
    <row r="332" spans="1:9" x14ac:dyDescent="0.15">
      <c r="A332" s="143"/>
      <c r="B332" s="128"/>
      <c r="C332" s="127"/>
      <c r="D332" s="127"/>
      <c r="E332" s="127"/>
      <c r="F332" s="308"/>
      <c r="G332" s="478"/>
      <c r="H332" s="309"/>
      <c r="I332" s="309"/>
    </row>
    <row r="333" spans="1:9" ht="15" x14ac:dyDescent="0.15">
      <c r="A333" s="129"/>
      <c r="B333" s="79"/>
      <c r="C333" s="482" t="s">
        <v>82</v>
      </c>
      <c r="D333" s="521" t="s">
        <v>124</v>
      </c>
      <c r="E333" s="530"/>
      <c r="F333" s="256" t="s">
        <v>131</v>
      </c>
      <c r="G333" s="397">
        <v>114</v>
      </c>
      <c r="H333" s="264"/>
      <c r="I333" s="264"/>
    </row>
    <row r="334" spans="1:9" x14ac:dyDescent="0.15">
      <c r="A334" s="129"/>
      <c r="B334" s="79"/>
      <c r="C334" s="133"/>
      <c r="D334" s="125"/>
      <c r="E334" s="125"/>
      <c r="F334" s="256"/>
      <c r="G334" s="397"/>
      <c r="H334" s="264"/>
      <c r="I334" s="264"/>
    </row>
    <row r="335" spans="1:9" x14ac:dyDescent="0.15">
      <c r="A335" s="129"/>
      <c r="B335" s="124">
        <f>MAX($B$8:B334)+0.01</f>
        <v>2.329999999999993</v>
      </c>
      <c r="C335" s="577" t="s">
        <v>227</v>
      </c>
      <c r="D335" s="577"/>
      <c r="E335" s="578"/>
      <c r="F335" s="256"/>
      <c r="G335" s="397"/>
      <c r="H335" s="264"/>
      <c r="I335" s="264"/>
    </row>
    <row r="336" spans="1:9" x14ac:dyDescent="0.15">
      <c r="A336" s="129"/>
      <c r="B336" s="79"/>
      <c r="C336" s="133"/>
      <c r="D336" s="125"/>
      <c r="E336" s="125"/>
      <c r="F336" s="256"/>
      <c r="G336" s="397"/>
      <c r="H336" s="264"/>
      <c r="I336" s="264"/>
    </row>
    <row r="337" spans="1:9" ht="43" customHeight="1" x14ac:dyDescent="0.15">
      <c r="A337" s="129"/>
      <c r="B337" s="79"/>
      <c r="C337" s="154" t="s">
        <v>67</v>
      </c>
      <c r="D337" s="492" t="s">
        <v>228</v>
      </c>
      <c r="E337" s="493"/>
      <c r="F337" s="205" t="s">
        <v>45</v>
      </c>
      <c r="G337" s="364" t="s">
        <v>87</v>
      </c>
      <c r="H337" s="402" t="s">
        <v>4</v>
      </c>
      <c r="I337" s="106">
        <v>600000</v>
      </c>
    </row>
    <row r="338" spans="1:9" x14ac:dyDescent="0.15">
      <c r="A338" s="129"/>
      <c r="B338" s="79"/>
      <c r="C338" s="207"/>
      <c r="D338" s="208"/>
      <c r="E338" s="209"/>
      <c r="F338" s="108"/>
      <c r="G338" s="210"/>
      <c r="H338" s="365"/>
      <c r="I338" s="365"/>
    </row>
    <row r="339" spans="1:9" ht="29" customHeight="1" x14ac:dyDescent="0.15">
      <c r="A339" s="129"/>
      <c r="B339" s="79"/>
      <c r="C339" s="155" t="s">
        <v>68</v>
      </c>
      <c r="D339" s="494" t="s">
        <v>26</v>
      </c>
      <c r="E339" s="495"/>
      <c r="F339" s="212" t="s">
        <v>77</v>
      </c>
      <c r="G339" s="369">
        <f>I337</f>
        <v>600000</v>
      </c>
      <c r="H339" s="292" t="s">
        <v>216</v>
      </c>
      <c r="I339" s="258"/>
    </row>
    <row r="340" spans="1:9" x14ac:dyDescent="0.15">
      <c r="A340" s="129"/>
      <c r="B340" s="79"/>
      <c r="C340" s="133"/>
      <c r="D340" s="125"/>
      <c r="E340" s="125"/>
      <c r="F340" s="256"/>
      <c r="G340" s="397"/>
      <c r="H340" s="264"/>
      <c r="I340" s="264"/>
    </row>
    <row r="341" spans="1:9" ht="56" customHeight="1" x14ac:dyDescent="0.15">
      <c r="A341" s="129"/>
      <c r="B341" s="124">
        <f>MAX($B$8:B340)+0.01</f>
        <v>2.3399999999999928</v>
      </c>
      <c r="C341" s="579" t="s">
        <v>212</v>
      </c>
      <c r="D341" s="580"/>
      <c r="E341" s="545"/>
      <c r="F341" s="318" t="s">
        <v>45</v>
      </c>
      <c r="G341" s="477" t="s">
        <v>45</v>
      </c>
      <c r="H341" s="319" t="s">
        <v>73</v>
      </c>
      <c r="I341" s="319"/>
    </row>
    <row r="342" spans="1:9" x14ac:dyDescent="0.15">
      <c r="A342" s="129"/>
      <c r="B342" s="79"/>
      <c r="C342" s="133"/>
      <c r="D342" s="125"/>
      <c r="E342" s="125"/>
      <c r="F342" s="256"/>
      <c r="G342" s="397"/>
      <c r="H342" s="264"/>
      <c r="I342" s="264"/>
    </row>
    <row r="343" spans="1:9" x14ac:dyDescent="0.15">
      <c r="A343" s="129"/>
      <c r="B343" s="79"/>
      <c r="C343" s="133"/>
      <c r="D343" s="125"/>
      <c r="E343" s="125"/>
      <c r="F343" s="256"/>
      <c r="G343" s="397"/>
      <c r="H343" s="264"/>
      <c r="I343" s="264"/>
    </row>
    <row r="344" spans="1:9" x14ac:dyDescent="0.15">
      <c r="A344" s="129"/>
      <c r="B344" s="79"/>
      <c r="C344" s="133"/>
      <c r="D344" s="125"/>
      <c r="E344" s="125"/>
      <c r="F344" s="256"/>
      <c r="G344" s="397"/>
      <c r="H344" s="264"/>
      <c r="I344" s="264"/>
    </row>
    <row r="345" spans="1:9" x14ac:dyDescent="0.15">
      <c r="A345" s="129"/>
      <c r="B345" s="79"/>
      <c r="C345" s="133"/>
      <c r="D345" s="125"/>
      <c r="E345" s="125"/>
      <c r="F345" s="256"/>
      <c r="G345" s="397"/>
      <c r="H345" s="264"/>
      <c r="I345" s="264"/>
    </row>
    <row r="346" spans="1:9" x14ac:dyDescent="0.15">
      <c r="A346" s="129"/>
      <c r="B346" s="79"/>
      <c r="C346" s="133"/>
      <c r="D346" s="125"/>
      <c r="E346" s="125"/>
      <c r="F346" s="256"/>
      <c r="G346" s="397"/>
      <c r="H346" s="264"/>
      <c r="I346" s="264"/>
    </row>
    <row r="347" spans="1:9" x14ac:dyDescent="0.15">
      <c r="A347" s="129"/>
      <c r="B347" s="79"/>
      <c r="C347" s="133"/>
      <c r="D347" s="125"/>
      <c r="E347" s="125"/>
      <c r="F347" s="256"/>
      <c r="G347" s="397"/>
      <c r="H347" s="264"/>
      <c r="I347" s="264"/>
    </row>
    <row r="348" spans="1:9" x14ac:dyDescent="0.15">
      <c r="A348" s="129"/>
      <c r="B348" s="79"/>
      <c r="C348" s="133"/>
      <c r="D348" s="125"/>
      <c r="E348" s="125"/>
      <c r="F348" s="256"/>
      <c r="G348" s="397"/>
      <c r="H348" s="264"/>
      <c r="I348" s="264"/>
    </row>
    <row r="349" spans="1:9" x14ac:dyDescent="0.15">
      <c r="A349" s="129"/>
      <c r="B349" s="79"/>
      <c r="C349" s="133"/>
      <c r="D349" s="125"/>
      <c r="E349" s="125"/>
      <c r="F349" s="256"/>
      <c r="G349" s="397"/>
      <c r="H349" s="264"/>
      <c r="I349" s="264"/>
    </row>
    <row r="350" spans="1:9" x14ac:dyDescent="0.15">
      <c r="A350" s="129"/>
      <c r="B350" s="79"/>
      <c r="C350" s="133"/>
      <c r="D350" s="125"/>
      <c r="E350" s="125"/>
      <c r="F350" s="256"/>
      <c r="G350" s="397"/>
      <c r="H350" s="264"/>
      <c r="I350" s="264"/>
    </row>
    <row r="351" spans="1:9" x14ac:dyDescent="0.15">
      <c r="A351" s="129"/>
      <c r="B351" s="79"/>
      <c r="C351" s="133"/>
      <c r="D351" s="125"/>
      <c r="E351" s="125"/>
      <c r="F351" s="256"/>
      <c r="G351" s="397"/>
      <c r="H351" s="264"/>
      <c r="I351" s="264"/>
    </row>
    <row r="352" spans="1:9" x14ac:dyDescent="0.15">
      <c r="A352" s="129"/>
      <c r="B352" s="79"/>
      <c r="C352" s="133"/>
      <c r="D352" s="125"/>
      <c r="E352" s="125"/>
      <c r="F352" s="256"/>
      <c r="G352" s="397"/>
      <c r="H352" s="264"/>
      <c r="I352" s="264"/>
    </row>
    <row r="353" spans="1:9" x14ac:dyDescent="0.15">
      <c r="A353" s="129"/>
      <c r="B353" s="79"/>
      <c r="C353" s="133"/>
      <c r="D353" s="125"/>
      <c r="E353" s="125"/>
      <c r="F353" s="256"/>
      <c r="G353" s="397"/>
      <c r="H353" s="264"/>
      <c r="I353" s="264"/>
    </row>
    <row r="354" spans="1:9" x14ac:dyDescent="0.15">
      <c r="A354" s="129"/>
      <c r="B354" s="79"/>
      <c r="C354" s="133"/>
      <c r="D354" s="125"/>
      <c r="E354" s="125"/>
      <c r="F354" s="256"/>
      <c r="G354" s="397"/>
      <c r="H354" s="264"/>
      <c r="I354" s="264"/>
    </row>
    <row r="355" spans="1:9" x14ac:dyDescent="0.15">
      <c r="A355" s="129"/>
      <c r="B355" s="79"/>
      <c r="C355" s="133"/>
      <c r="D355" s="125"/>
      <c r="E355" s="125"/>
      <c r="F355" s="256"/>
      <c r="G355" s="397"/>
      <c r="H355" s="264"/>
      <c r="I355" s="264"/>
    </row>
    <row r="356" spans="1:9" x14ac:dyDescent="0.15">
      <c r="A356" s="129"/>
      <c r="B356" s="79"/>
      <c r="C356" s="133"/>
      <c r="D356" s="125"/>
      <c r="E356" s="125"/>
      <c r="F356" s="256"/>
      <c r="G356" s="397"/>
      <c r="H356" s="264"/>
      <c r="I356" s="264"/>
    </row>
    <row r="357" spans="1:9" x14ac:dyDescent="0.15">
      <c r="A357" s="129"/>
      <c r="B357" s="79"/>
      <c r="C357" s="133"/>
      <c r="D357" s="125"/>
      <c r="E357" s="125"/>
      <c r="F357" s="256"/>
      <c r="G357" s="397"/>
      <c r="H357" s="264"/>
      <c r="I357" s="264"/>
    </row>
    <row r="358" spans="1:9" x14ac:dyDescent="0.15">
      <c r="A358" s="129"/>
      <c r="B358" s="79"/>
      <c r="C358" s="133"/>
      <c r="D358" s="125"/>
      <c r="E358" s="125"/>
      <c r="F358" s="256"/>
      <c r="G358" s="397"/>
      <c r="H358" s="264"/>
      <c r="I358" s="264"/>
    </row>
    <row r="359" spans="1:9" x14ac:dyDescent="0.15">
      <c r="A359" s="129"/>
      <c r="B359" s="79"/>
      <c r="C359" s="133"/>
      <c r="D359" s="125"/>
      <c r="E359" s="125"/>
      <c r="F359" s="256"/>
      <c r="G359" s="397"/>
      <c r="H359" s="264"/>
      <c r="I359" s="264"/>
    </row>
    <row r="360" spans="1:9" x14ac:dyDescent="0.15">
      <c r="A360" s="129"/>
      <c r="B360" s="79"/>
      <c r="C360" s="133"/>
      <c r="D360" s="125"/>
      <c r="E360" s="125"/>
      <c r="F360" s="256"/>
      <c r="G360" s="397"/>
      <c r="H360" s="264"/>
      <c r="I360" s="264"/>
    </row>
    <row r="361" spans="1:9" x14ac:dyDescent="0.15">
      <c r="A361" s="129"/>
      <c r="B361" s="79"/>
      <c r="C361" s="133"/>
      <c r="D361" s="125"/>
      <c r="E361" s="125"/>
      <c r="F361" s="256"/>
      <c r="G361" s="397"/>
      <c r="H361" s="264"/>
      <c r="I361" s="264"/>
    </row>
    <row r="362" spans="1:9" x14ac:dyDescent="0.15">
      <c r="A362" s="129"/>
      <c r="B362" s="79"/>
      <c r="C362" s="133"/>
      <c r="D362" s="125"/>
      <c r="E362" s="125"/>
      <c r="F362" s="256"/>
      <c r="G362" s="397"/>
      <c r="H362" s="264"/>
      <c r="I362" s="264"/>
    </row>
    <row r="363" spans="1:9" x14ac:dyDescent="0.15">
      <c r="A363" s="129"/>
      <c r="B363" s="79"/>
      <c r="C363" s="133"/>
      <c r="D363" s="125"/>
      <c r="E363" s="125"/>
      <c r="F363" s="256"/>
      <c r="G363" s="397"/>
      <c r="H363" s="264"/>
      <c r="I363" s="264"/>
    </row>
    <row r="364" spans="1:9" x14ac:dyDescent="0.15">
      <c r="A364" s="144"/>
      <c r="B364" s="146"/>
      <c r="C364" s="147"/>
      <c r="D364" s="147"/>
      <c r="E364" s="147"/>
      <c r="F364" s="310"/>
      <c r="G364" s="397"/>
      <c r="H364" s="264"/>
      <c r="I364" s="264"/>
    </row>
    <row r="365" spans="1:9" ht="41" customHeight="1" x14ac:dyDescent="0.15">
      <c r="A365" s="144"/>
      <c r="B365" s="146"/>
      <c r="C365" s="147"/>
      <c r="D365" s="147"/>
      <c r="E365" s="147"/>
      <c r="F365" s="310"/>
      <c r="G365" s="397"/>
      <c r="H365" s="264"/>
      <c r="I365" s="264"/>
    </row>
    <row r="366" spans="1:9" x14ac:dyDescent="0.15">
      <c r="A366" s="144"/>
      <c r="B366" s="146"/>
      <c r="C366" s="147"/>
      <c r="D366" s="147"/>
      <c r="E366" s="147"/>
      <c r="F366" s="310"/>
      <c r="G366" s="397"/>
      <c r="H366" s="264"/>
      <c r="I366" s="264"/>
    </row>
    <row r="367" spans="1:9" s="312" customFormat="1" x14ac:dyDescent="0.15">
      <c r="A367" s="130"/>
      <c r="B367" s="131"/>
      <c r="C367" s="139"/>
      <c r="D367" s="75"/>
      <c r="E367" s="78"/>
      <c r="F367" s="311"/>
      <c r="G367" s="479"/>
      <c r="H367" s="311"/>
      <c r="I367" s="488"/>
    </row>
    <row r="368" spans="1:9" x14ac:dyDescent="0.15">
      <c r="A368" s="313"/>
      <c r="B368" s="233"/>
      <c r="C368" s="233"/>
      <c r="D368" s="233"/>
      <c r="E368" s="233"/>
      <c r="F368" s="234"/>
      <c r="G368" s="314"/>
      <c r="H368" s="314"/>
      <c r="I368" s="483"/>
    </row>
    <row r="369" spans="1:9" x14ac:dyDescent="0.15">
      <c r="A369" s="576" t="s">
        <v>219</v>
      </c>
      <c r="B369" s="506"/>
      <c r="C369" s="506"/>
      <c r="D369" s="506"/>
      <c r="E369" s="506"/>
      <c r="F369" s="506"/>
      <c r="G369" s="506"/>
      <c r="H369" s="506"/>
      <c r="I369" s="484"/>
    </row>
    <row r="370" spans="1:9" s="312" customFormat="1" x14ac:dyDescent="0.15">
      <c r="A370" s="316"/>
      <c r="B370" s="239"/>
      <c r="C370" s="239"/>
      <c r="D370" s="239"/>
      <c r="E370" s="239"/>
      <c r="F370" s="240"/>
      <c r="G370" s="317"/>
      <c r="H370" s="317"/>
      <c r="I370" s="485"/>
    </row>
  </sheetData>
  <dataConsolidate/>
  <mergeCells count="95">
    <mergeCell ref="D330:E330"/>
    <mergeCell ref="A369:H369"/>
    <mergeCell ref="D266:E266"/>
    <mergeCell ref="D277:E277"/>
    <mergeCell ref="C335:E335"/>
    <mergeCell ref="D337:E337"/>
    <mergeCell ref="D339:E339"/>
    <mergeCell ref="C341:E341"/>
    <mergeCell ref="D333:E333"/>
    <mergeCell ref="C299:E299"/>
    <mergeCell ref="D326:E326"/>
    <mergeCell ref="D285:E285"/>
    <mergeCell ref="D287:E287"/>
    <mergeCell ref="D328:E328"/>
    <mergeCell ref="C289:E289"/>
    <mergeCell ref="C258:E258"/>
    <mergeCell ref="C279:E279"/>
    <mergeCell ref="D260:E260"/>
    <mergeCell ref="C313:E313"/>
    <mergeCell ref="D291:E291"/>
    <mergeCell ref="C301:E301"/>
    <mergeCell ref="C295:E295"/>
    <mergeCell ref="D297:E297"/>
    <mergeCell ref="D281:E281"/>
    <mergeCell ref="D116:E116"/>
    <mergeCell ref="C84:E84"/>
    <mergeCell ref="D119:E119"/>
    <mergeCell ref="C66:E66"/>
    <mergeCell ref="D156:E156"/>
    <mergeCell ref="C118:E118"/>
    <mergeCell ref="D114:E114"/>
    <mergeCell ref="D49:E49"/>
    <mergeCell ref="D59:E59"/>
    <mergeCell ref="D67:E67"/>
    <mergeCell ref="D68:E68"/>
    <mergeCell ref="D69:E69"/>
    <mergeCell ref="D106:E106"/>
    <mergeCell ref="D65:E65"/>
    <mergeCell ref="D108:E108"/>
    <mergeCell ref="D120:E120"/>
    <mergeCell ref="D122:E122"/>
    <mergeCell ref="D123:E123"/>
    <mergeCell ref="D124:E124"/>
    <mergeCell ref="H4:H6"/>
    <mergeCell ref="D18:E18"/>
    <mergeCell ref="D48:E48"/>
    <mergeCell ref="C8:E8"/>
    <mergeCell ref="D40:E40"/>
    <mergeCell ref="F4:F6"/>
    <mergeCell ref="G4:G6"/>
    <mergeCell ref="C46:E46"/>
    <mergeCell ref="C36:E36"/>
    <mergeCell ref="C10:E10"/>
    <mergeCell ref="C12:E12"/>
    <mergeCell ref="C14:E14"/>
    <mergeCell ref="C223:E223"/>
    <mergeCell ref="C225:E225"/>
    <mergeCell ref="D211:E211"/>
    <mergeCell ref="C213:E213"/>
    <mergeCell ref="C126:E126"/>
    <mergeCell ref="D127:E127"/>
    <mergeCell ref="D130:E130"/>
    <mergeCell ref="C209:E209"/>
    <mergeCell ref="D152:E152"/>
    <mergeCell ref="C197:E197"/>
    <mergeCell ref="D199:E199"/>
    <mergeCell ref="D174:E174"/>
    <mergeCell ref="D215:E215"/>
    <mergeCell ref="D205:E205"/>
    <mergeCell ref="D207:E207"/>
    <mergeCell ref="D90:E90"/>
    <mergeCell ref="D315:E315"/>
    <mergeCell ref="C150:E150"/>
    <mergeCell ref="D92:E92"/>
    <mergeCell ref="D293:E293"/>
    <mergeCell ref="D110:E110"/>
    <mergeCell ref="D112:E112"/>
    <mergeCell ref="D168:E168"/>
    <mergeCell ref="C262:E262"/>
    <mergeCell ref="D264:E264"/>
    <mergeCell ref="D128:E128"/>
    <mergeCell ref="D203:E203"/>
    <mergeCell ref="D201:E201"/>
    <mergeCell ref="C221:E221"/>
    <mergeCell ref="D61:E61"/>
    <mergeCell ref="I4:I6"/>
    <mergeCell ref="D20:E20"/>
    <mergeCell ref="D22:E22"/>
    <mergeCell ref="C82:E82"/>
    <mergeCell ref="D63:E63"/>
    <mergeCell ref="C71:E71"/>
    <mergeCell ref="C80:E80"/>
    <mergeCell ref="C28:E28"/>
    <mergeCell ref="D30:E30"/>
    <mergeCell ref="D44:E44"/>
  </mergeCells>
  <phoneticPr fontId="0" type="noConversion"/>
  <pageMargins left="0.47244094488188981" right="0.39370078740157483" top="0.59055118110236227" bottom="0.39370078740157483" header="0.19685039370078741" footer="0.15748031496062992"/>
  <pageSetup paperSize="9" scale="87" firstPageNumber="6" fitToHeight="0" orientation="portrait" blackAndWhite="1" useFirstPageNumber="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3">
    <pageSetUpPr fitToPage="1"/>
  </sheetPr>
  <dimension ref="A2:G26"/>
  <sheetViews>
    <sheetView showGridLines="0" view="pageBreakPreview" zoomScale="117" zoomScaleNormal="125" zoomScaleSheetLayoutView="117" workbookViewId="0">
      <selection activeCell="I1" sqref="I1:N1048576"/>
    </sheetView>
  </sheetViews>
  <sheetFormatPr baseColWidth="10" defaultColWidth="8.83203125" defaultRowHeight="13" x14ac:dyDescent="0.15"/>
  <cols>
    <col min="1" max="1" width="18.33203125" style="33" customWidth="1"/>
    <col min="2" max="2" width="38" style="33" customWidth="1"/>
    <col min="3" max="3" width="7.83203125" style="33" customWidth="1"/>
    <col min="4" max="4" width="2.83203125" style="33" customWidth="1"/>
    <col min="5" max="5" width="23.6640625" style="33" customWidth="1"/>
    <col min="6" max="6" width="21.5" style="33" customWidth="1"/>
    <col min="7" max="16384" width="8.83203125" style="33"/>
  </cols>
  <sheetData>
    <row r="2" spans="1:7" x14ac:dyDescent="0.15">
      <c r="A2" s="226" t="s">
        <v>126</v>
      </c>
      <c r="B2" s="226"/>
      <c r="C2" s="226"/>
      <c r="D2" s="226"/>
      <c r="E2" s="226"/>
      <c r="F2" s="226"/>
      <c r="G2" s="226"/>
    </row>
    <row r="3" spans="1:7" x14ac:dyDescent="0.15">
      <c r="A3" s="226"/>
      <c r="B3" s="226"/>
      <c r="C3" s="226"/>
      <c r="D3" s="226"/>
      <c r="E3" s="226"/>
      <c r="F3" s="226"/>
      <c r="G3" s="226"/>
    </row>
    <row r="4" spans="1:7" ht="41" customHeight="1" x14ac:dyDescent="0.15">
      <c r="A4" s="513" t="s">
        <v>223</v>
      </c>
      <c r="B4" s="514"/>
      <c r="C4" s="514"/>
      <c r="D4" s="514"/>
      <c r="E4" s="514"/>
      <c r="F4" s="34"/>
      <c r="G4" s="34"/>
    </row>
    <row r="6" spans="1:7" x14ac:dyDescent="0.15">
      <c r="A6" s="371" t="s">
        <v>78</v>
      </c>
    </row>
    <row r="7" spans="1:7" x14ac:dyDescent="0.15">
      <c r="A7" s="371"/>
    </row>
    <row r="9" spans="1:7" ht="18" customHeight="1" x14ac:dyDescent="0.15">
      <c r="A9" s="373" t="s">
        <v>28</v>
      </c>
      <c r="D9" s="374"/>
      <c r="E9" s="374" t="s">
        <v>54</v>
      </c>
      <c r="F9" s="374"/>
    </row>
    <row r="10" spans="1:7" s="377" customFormat="1" ht="18" customHeight="1" x14ac:dyDescent="0.15">
      <c r="A10" s="375"/>
      <c r="B10" s="376"/>
      <c r="C10" s="375"/>
      <c r="D10" s="375"/>
      <c r="E10" s="375"/>
    </row>
    <row r="11" spans="1:7" s="377" customFormat="1" ht="18" customHeight="1" x14ac:dyDescent="0.15">
      <c r="A11" s="375"/>
      <c r="B11" s="376"/>
      <c r="C11" s="375"/>
      <c r="D11" s="375"/>
      <c r="E11" s="375"/>
    </row>
    <row r="12" spans="1:7" s="377" customFormat="1" ht="18" customHeight="1" x14ac:dyDescent="0.15">
      <c r="A12" s="447" t="s">
        <v>218</v>
      </c>
      <c r="B12" s="375"/>
      <c r="C12" s="375"/>
      <c r="D12" s="168" t="s">
        <v>5</v>
      </c>
      <c r="E12" s="378"/>
      <c r="F12" s="379"/>
    </row>
    <row r="13" spans="1:7" s="377" customFormat="1" ht="18" customHeight="1" x14ac:dyDescent="0.15">
      <c r="A13" s="375"/>
      <c r="B13" s="376"/>
      <c r="C13" s="375"/>
      <c r="D13" s="375"/>
    </row>
    <row r="14" spans="1:7" s="377" customFormat="1" ht="18" customHeight="1" x14ac:dyDescent="0.15">
      <c r="A14" s="446" t="s">
        <v>219</v>
      </c>
      <c r="B14" s="380"/>
      <c r="C14" s="375"/>
      <c r="D14" s="168" t="s">
        <v>5</v>
      </c>
      <c r="E14" s="378"/>
      <c r="F14" s="379"/>
    </row>
    <row r="15" spans="1:7" s="377" customFormat="1" ht="18" customHeight="1" x14ac:dyDescent="0.15">
      <c r="A15" s="375"/>
      <c r="B15" s="381"/>
      <c r="C15" s="375"/>
      <c r="D15" s="375"/>
      <c r="E15" s="375"/>
      <c r="F15" s="379"/>
    </row>
    <row r="16" spans="1:7" ht="18" customHeight="1" thickBot="1" x14ac:dyDescent="0.2">
      <c r="D16" s="382"/>
      <c r="E16" s="382"/>
    </row>
    <row r="17" spans="1:6" ht="18" customHeight="1" thickTop="1" x14ac:dyDescent="0.15">
      <c r="A17" s="383"/>
      <c r="B17" s="383"/>
      <c r="C17" s="383"/>
    </row>
    <row r="18" spans="1:6" ht="18" customHeight="1" x14ac:dyDescent="0.15">
      <c r="A18" s="33" t="s">
        <v>29</v>
      </c>
      <c r="D18" s="168" t="s">
        <v>5</v>
      </c>
      <c r="E18" s="378"/>
      <c r="F18" s="372"/>
    </row>
    <row r="19" spans="1:6" ht="18" customHeight="1" x14ac:dyDescent="0.15"/>
    <row r="20" spans="1:6" ht="18" customHeight="1" x14ac:dyDescent="0.15">
      <c r="A20" s="33" t="s">
        <v>30</v>
      </c>
    </row>
    <row r="21" spans="1:6" ht="18" customHeight="1" x14ac:dyDescent="0.15">
      <c r="A21" s="33" t="s">
        <v>114</v>
      </c>
      <c r="D21" s="168" t="s">
        <v>5</v>
      </c>
      <c r="E21" s="378"/>
      <c r="F21" s="372"/>
    </row>
    <row r="22" spans="1:6" ht="18" customHeight="1" thickBot="1" x14ac:dyDescent="0.2">
      <c r="A22" s="382"/>
      <c r="B22" s="382"/>
      <c r="C22" s="382"/>
      <c r="D22" s="382"/>
      <c r="E22" s="382"/>
    </row>
    <row r="23" spans="1:6" ht="20.25" customHeight="1" thickTop="1" x14ac:dyDescent="0.15"/>
    <row r="24" spans="1:6" ht="20.25" customHeight="1" x14ac:dyDescent="0.15">
      <c r="A24" s="384" t="s">
        <v>31</v>
      </c>
      <c r="D24" s="168" t="s">
        <v>5</v>
      </c>
      <c r="E24" s="378"/>
      <c r="F24" s="372"/>
    </row>
    <row r="25" spans="1:6" ht="20.25" customHeight="1" thickBot="1" x14ac:dyDescent="0.2">
      <c r="A25" s="382"/>
      <c r="B25" s="382"/>
      <c r="C25" s="382"/>
      <c r="D25" s="382"/>
      <c r="E25" s="382"/>
    </row>
    <row r="26" spans="1:6" ht="14" thickTop="1" x14ac:dyDescent="0.15"/>
  </sheetData>
  <mergeCells count="1">
    <mergeCell ref="A4:E4"/>
  </mergeCells>
  <phoneticPr fontId="20" type="noConversion"/>
  <pageMargins left="0.59055118110236227" right="0.39370078740157483" top="0.59055118110236227" bottom="0.39370078740157483" header="0.35433070866141736" footer="0.15748031496062992"/>
  <pageSetup paperSize="9" scale="96" firstPageNumber="40" orientation="portrait" blackAndWhite="1" useFirstPageNumber="1"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pageSetUpPr fitToPage="1"/>
  </sheetPr>
  <dimension ref="A2:K56"/>
  <sheetViews>
    <sheetView showGridLines="0" topLeftCell="A26" zoomScaleNormal="100" workbookViewId="0">
      <selection activeCell="K55" sqref="K55"/>
    </sheetView>
  </sheetViews>
  <sheetFormatPr baseColWidth="10" defaultColWidth="8.83203125" defaultRowHeight="13" x14ac:dyDescent="0.15"/>
  <cols>
    <col min="1" max="1" width="11.1640625" customWidth="1"/>
    <col min="2" max="2" width="7.5" customWidth="1"/>
    <col min="3" max="4" width="3.5" customWidth="1"/>
    <col min="5" max="5" width="30.33203125" customWidth="1"/>
    <col min="6" max="6" width="6.83203125" customWidth="1"/>
    <col min="7" max="7" width="8" customWidth="1"/>
    <col min="8" max="8" width="10.33203125" customWidth="1"/>
    <col min="9" max="9" width="15.5" customWidth="1"/>
    <col min="10" max="10" width="10.33203125" customWidth="1"/>
    <col min="11" max="11" width="15.6640625" customWidth="1"/>
  </cols>
  <sheetData>
    <row r="2" spans="1:9" x14ac:dyDescent="0.15">
      <c r="A2" t="s">
        <v>66</v>
      </c>
    </row>
    <row r="4" spans="1:9" x14ac:dyDescent="0.15">
      <c r="A4" t="e">
        <f>#REF!</f>
        <v>#REF!</v>
      </c>
    </row>
    <row r="6" spans="1:9" ht="29.25" customHeight="1" x14ac:dyDescent="0.15">
      <c r="A6" s="584" t="e">
        <f>#REF!</f>
        <v>#REF!</v>
      </c>
      <c r="B6" s="584"/>
      <c r="C6" s="584"/>
      <c r="D6" s="584"/>
      <c r="E6" s="584"/>
      <c r="F6" s="584"/>
      <c r="G6" s="584"/>
      <c r="H6" s="584"/>
      <c r="I6" s="584"/>
    </row>
    <row r="10" spans="1:9" x14ac:dyDescent="0.15">
      <c r="A10" s="72" t="s">
        <v>78</v>
      </c>
    </row>
    <row r="14" spans="1:9" x14ac:dyDescent="0.15">
      <c r="A14" s="72" t="s">
        <v>79</v>
      </c>
      <c r="B14" s="23" t="s">
        <v>80</v>
      </c>
    </row>
    <row r="17" spans="1:11" x14ac:dyDescent="0.15">
      <c r="A17" s="1"/>
      <c r="B17" s="2"/>
      <c r="C17" s="2"/>
      <c r="D17" s="1"/>
      <c r="E17" s="1"/>
      <c r="F17" s="1"/>
      <c r="G17" s="21"/>
      <c r="H17" s="3"/>
      <c r="I17" s="1"/>
    </row>
    <row r="18" spans="1:11" x14ac:dyDescent="0.15">
      <c r="A18" s="4" t="e">
        <f>#REF!</f>
        <v>#REF!</v>
      </c>
      <c r="B18" s="5"/>
      <c r="C18" s="585" t="e">
        <f>#REF!&amp;" - MAINTENANCE WORK"</f>
        <v>#REF!</v>
      </c>
      <c r="D18" s="584"/>
      <c r="E18" s="584"/>
      <c r="F18" s="584"/>
      <c r="G18" s="584"/>
      <c r="H18" s="584"/>
      <c r="I18" s="584"/>
    </row>
    <row r="19" spans="1:11" x14ac:dyDescent="0.15">
      <c r="A19" s="4"/>
      <c r="B19" s="5"/>
      <c r="C19" s="24"/>
      <c r="D19" s="4"/>
      <c r="E19" s="4"/>
      <c r="F19" s="6"/>
      <c r="G19" s="22"/>
      <c r="H19" s="7"/>
      <c r="I19" s="8"/>
    </row>
    <row r="20" spans="1:11" x14ac:dyDescent="0.15">
      <c r="A20" s="1"/>
      <c r="B20" s="2"/>
      <c r="C20" s="2"/>
      <c r="D20" s="1"/>
      <c r="E20" s="1"/>
      <c r="F20" s="1"/>
      <c r="G20" s="21"/>
      <c r="H20" s="3"/>
      <c r="I20" s="1"/>
      <c r="J20" s="582" t="s">
        <v>92</v>
      </c>
      <c r="K20" s="583"/>
    </row>
    <row r="21" spans="1:11" x14ac:dyDescent="0.15">
      <c r="A21" s="11" t="s">
        <v>51</v>
      </c>
      <c r="B21" s="9"/>
      <c r="C21" s="10"/>
      <c r="D21" s="25"/>
      <c r="E21" s="19"/>
      <c r="F21" s="11"/>
      <c r="G21" s="26"/>
      <c r="H21" s="26"/>
      <c r="I21" s="27"/>
      <c r="J21" s="26"/>
      <c r="K21" s="27"/>
    </row>
    <row r="22" spans="1:11" x14ac:dyDescent="0.15">
      <c r="A22" s="13" t="s">
        <v>52</v>
      </c>
      <c r="B22" s="12" t="s">
        <v>56</v>
      </c>
      <c r="C22" s="5"/>
      <c r="D22" s="28"/>
      <c r="E22" s="4" t="s">
        <v>57</v>
      </c>
      <c r="F22" s="13" t="s">
        <v>58</v>
      </c>
      <c r="G22" s="14" t="s">
        <v>59</v>
      </c>
      <c r="H22" s="14" t="s">
        <v>60</v>
      </c>
      <c r="I22" s="29" t="s">
        <v>61</v>
      </c>
      <c r="J22" s="14" t="s">
        <v>60</v>
      </c>
      <c r="K22" s="29" t="s">
        <v>61</v>
      </c>
    </row>
    <row r="23" spans="1:11" x14ac:dyDescent="0.15">
      <c r="A23" s="17" t="s">
        <v>62</v>
      </c>
      <c r="B23" s="15" t="s">
        <v>63</v>
      </c>
      <c r="C23" s="16"/>
      <c r="D23" s="30"/>
      <c r="E23" s="20"/>
      <c r="F23" s="17"/>
      <c r="G23" s="18" t="s">
        <v>64</v>
      </c>
      <c r="H23" s="18"/>
      <c r="I23" s="31"/>
      <c r="J23" s="63"/>
      <c r="K23" s="64"/>
    </row>
    <row r="24" spans="1:11" ht="13" customHeight="1" x14ac:dyDescent="0.15">
      <c r="A24" s="67"/>
      <c r="B24" s="68"/>
      <c r="C24" s="71"/>
      <c r="D24" s="71"/>
      <c r="E24" s="71"/>
      <c r="F24" s="69"/>
      <c r="G24" s="70"/>
      <c r="H24" s="70"/>
      <c r="I24" s="70"/>
      <c r="J24" s="70"/>
      <c r="K24" s="70"/>
    </row>
    <row r="25" spans="1:11" x14ac:dyDescent="0.15">
      <c r="A25" s="36"/>
      <c r="B25" s="40" t="e">
        <f>#REF!</f>
        <v>#REF!</v>
      </c>
      <c r="C25" s="581" t="s">
        <v>93</v>
      </c>
      <c r="D25" s="581"/>
      <c r="E25" s="581"/>
      <c r="F25" s="44"/>
      <c r="G25" s="45"/>
      <c r="H25" s="45"/>
      <c r="I25" s="45"/>
      <c r="J25" s="45"/>
      <c r="K25" s="45"/>
    </row>
    <row r="26" spans="1:11" x14ac:dyDescent="0.15">
      <c r="A26" s="36"/>
      <c r="B26" s="39"/>
      <c r="F26" s="44"/>
      <c r="G26" s="45"/>
      <c r="H26" s="45"/>
      <c r="I26" s="45"/>
      <c r="J26" s="45"/>
      <c r="K26" s="45"/>
    </row>
    <row r="27" spans="1:11" ht="26.25" customHeight="1" x14ac:dyDescent="0.15">
      <c r="A27" s="36"/>
      <c r="B27" s="40"/>
      <c r="C27" s="515"/>
      <c r="D27" s="515"/>
      <c r="E27" s="515"/>
      <c r="F27" s="44"/>
      <c r="G27" s="45"/>
      <c r="H27" s="45"/>
      <c r="I27" s="45"/>
      <c r="J27" s="45"/>
      <c r="K27" s="45"/>
    </row>
    <row r="28" spans="1:11" x14ac:dyDescent="0.15">
      <c r="A28" s="36"/>
      <c r="B28" s="39"/>
      <c r="F28" s="44"/>
      <c r="G28" s="45"/>
      <c r="H28" s="45"/>
      <c r="I28" s="45"/>
      <c r="J28" s="45"/>
      <c r="K28" s="45"/>
    </row>
    <row r="29" spans="1:11" ht="39.5" customHeight="1" x14ac:dyDescent="0.15">
      <c r="A29" s="36"/>
      <c r="B29" s="39"/>
      <c r="C29" s="43"/>
      <c r="D29" s="504"/>
      <c r="E29" s="504"/>
      <c r="F29" s="44"/>
      <c r="G29" s="45"/>
      <c r="H29" s="45"/>
      <c r="I29" s="45"/>
      <c r="J29" s="45"/>
      <c r="K29" s="45"/>
    </row>
    <row r="30" spans="1:11" x14ac:dyDescent="0.15">
      <c r="A30" s="32"/>
      <c r="B30" s="32"/>
      <c r="F30" s="32"/>
      <c r="G30" s="32"/>
      <c r="H30" s="32"/>
      <c r="I30" s="32"/>
      <c r="J30" s="32"/>
      <c r="K30" s="32"/>
    </row>
    <row r="31" spans="1:11" x14ac:dyDescent="0.15">
      <c r="A31" s="41"/>
      <c r="B31" s="42"/>
      <c r="C31" s="65"/>
      <c r="D31" s="38"/>
      <c r="E31" s="38"/>
      <c r="F31" s="47"/>
      <c r="G31" s="48"/>
      <c r="H31" s="46"/>
      <c r="I31" s="66"/>
      <c r="J31" s="46"/>
      <c r="K31" s="66"/>
    </row>
    <row r="32" spans="1:11" x14ac:dyDescent="0.15">
      <c r="A32" s="41"/>
      <c r="B32" s="42"/>
      <c r="C32" s="65"/>
      <c r="D32" s="38"/>
      <c r="E32" s="38"/>
      <c r="F32" s="47"/>
      <c r="G32" s="48"/>
      <c r="H32" s="46"/>
      <c r="I32" s="66"/>
      <c r="J32" s="46"/>
      <c r="K32" s="66"/>
    </row>
    <row r="33" spans="1:11" x14ac:dyDescent="0.15">
      <c r="A33" s="41"/>
      <c r="B33" s="42"/>
      <c r="C33" s="65"/>
      <c r="D33" s="38"/>
      <c r="E33" s="38"/>
      <c r="F33" s="47"/>
      <c r="G33" s="48"/>
      <c r="H33" s="46"/>
      <c r="I33" s="66"/>
      <c r="J33" s="46"/>
      <c r="K33" s="66"/>
    </row>
    <row r="34" spans="1:11" x14ac:dyDescent="0.15">
      <c r="A34" s="41"/>
      <c r="B34" s="42"/>
      <c r="C34" s="65"/>
      <c r="D34" s="38"/>
      <c r="E34" s="38"/>
      <c r="F34" s="47"/>
      <c r="G34" s="48"/>
      <c r="H34" s="46"/>
      <c r="I34" s="66"/>
      <c r="J34" s="46"/>
      <c r="K34" s="66"/>
    </row>
    <row r="35" spans="1:11" x14ac:dyDescent="0.15">
      <c r="A35" s="41"/>
      <c r="B35" s="42"/>
      <c r="C35" s="65"/>
      <c r="D35" s="38"/>
      <c r="E35" s="38"/>
      <c r="F35" s="47"/>
      <c r="G35" s="48"/>
      <c r="H35" s="46"/>
      <c r="I35" s="66"/>
      <c r="J35" s="46"/>
      <c r="K35" s="66"/>
    </row>
    <row r="36" spans="1:11" x14ac:dyDescent="0.15">
      <c r="A36" s="41"/>
      <c r="B36" s="42"/>
      <c r="C36" s="65"/>
      <c r="D36" s="38"/>
      <c r="E36" s="38"/>
      <c r="F36" s="47"/>
      <c r="G36" s="48"/>
      <c r="H36" s="46"/>
      <c r="I36" s="66"/>
      <c r="J36" s="46"/>
      <c r="K36" s="66"/>
    </row>
    <row r="37" spans="1:11" x14ac:dyDescent="0.15">
      <c r="A37" s="41"/>
      <c r="B37" s="42"/>
      <c r="C37" s="65"/>
      <c r="D37" s="38"/>
      <c r="E37" s="38"/>
      <c r="F37" s="47"/>
      <c r="G37" s="48"/>
      <c r="H37" s="46"/>
      <c r="I37" s="66"/>
      <c r="J37" s="46"/>
      <c r="K37" s="66"/>
    </row>
    <row r="38" spans="1:11" x14ac:dyDescent="0.15">
      <c r="A38" s="41"/>
      <c r="B38" s="42"/>
      <c r="C38" s="65"/>
      <c r="D38" s="38"/>
      <c r="E38" s="38"/>
      <c r="F38" s="47"/>
      <c r="G38" s="48"/>
      <c r="H38" s="46"/>
      <c r="I38" s="66"/>
      <c r="J38" s="46"/>
      <c r="K38" s="66"/>
    </row>
    <row r="39" spans="1:11" x14ac:dyDescent="0.15">
      <c r="A39" s="41"/>
      <c r="B39" s="42"/>
      <c r="C39" s="65"/>
      <c r="D39" s="38"/>
      <c r="E39" s="38"/>
      <c r="F39" s="47"/>
      <c r="G39" s="48"/>
      <c r="H39" s="46"/>
      <c r="I39" s="66"/>
      <c r="J39" s="46"/>
      <c r="K39" s="66"/>
    </row>
    <row r="40" spans="1:11" x14ac:dyDescent="0.15">
      <c r="A40" s="41"/>
      <c r="B40" s="42"/>
      <c r="C40" s="65"/>
      <c r="D40" s="38"/>
      <c r="E40" s="38"/>
      <c r="F40" s="47"/>
      <c r="G40" s="48"/>
      <c r="H40" s="46"/>
      <c r="I40" s="66"/>
      <c r="J40" s="46"/>
      <c r="K40" s="66"/>
    </row>
    <row r="41" spans="1:11" x14ac:dyDescent="0.15">
      <c r="A41" s="41"/>
      <c r="B41" s="42"/>
      <c r="C41" s="65"/>
      <c r="D41" s="38"/>
      <c r="E41" s="38"/>
      <c r="F41" s="47"/>
      <c r="G41" s="48"/>
      <c r="H41" s="46"/>
      <c r="I41" s="66"/>
      <c r="J41" s="46"/>
      <c r="K41" s="66"/>
    </row>
    <row r="42" spans="1:11" x14ac:dyDescent="0.15">
      <c r="A42" s="41"/>
      <c r="B42" s="42"/>
      <c r="C42" s="65"/>
      <c r="D42" s="38"/>
      <c r="E42" s="38"/>
      <c r="F42" s="47"/>
      <c r="G42" s="48"/>
      <c r="H42" s="46"/>
      <c r="I42" s="66"/>
      <c r="J42" s="46"/>
      <c r="K42" s="66"/>
    </row>
    <row r="43" spans="1:11" x14ac:dyDescent="0.15">
      <c r="A43" s="41"/>
      <c r="B43" s="42"/>
      <c r="C43" s="65"/>
      <c r="D43" s="38"/>
      <c r="E43" s="38"/>
      <c r="F43" s="47"/>
      <c r="G43" s="48"/>
      <c r="H43" s="46"/>
      <c r="I43" s="66"/>
      <c r="J43" s="46"/>
      <c r="K43" s="66"/>
    </row>
    <row r="44" spans="1:11" x14ac:dyDescent="0.15">
      <c r="A44" s="41"/>
      <c r="B44" s="42"/>
      <c r="C44" s="65"/>
      <c r="D44" s="38"/>
      <c r="E44" s="38"/>
      <c r="F44" s="47"/>
      <c r="G44" s="48"/>
      <c r="H44" s="46"/>
      <c r="I44" s="66"/>
      <c r="J44" s="46"/>
      <c r="K44" s="66"/>
    </row>
    <row r="45" spans="1:11" x14ac:dyDescent="0.15">
      <c r="A45" s="41"/>
      <c r="B45" s="42"/>
      <c r="C45" s="65"/>
      <c r="D45" s="38"/>
      <c r="E45" s="38"/>
      <c r="F45" s="47"/>
      <c r="G45" s="48"/>
      <c r="H45" s="46"/>
      <c r="I45" s="66"/>
      <c r="J45" s="46"/>
      <c r="K45" s="66"/>
    </row>
    <row r="46" spans="1:11" x14ac:dyDescent="0.15">
      <c r="A46" s="41"/>
      <c r="B46" s="42"/>
      <c r="C46" s="65"/>
      <c r="D46" s="38"/>
      <c r="E46" s="38"/>
      <c r="F46" s="47"/>
      <c r="G46" s="48"/>
      <c r="H46" s="46"/>
      <c r="I46" s="66"/>
      <c r="J46" s="46"/>
      <c r="K46" s="66"/>
    </row>
    <row r="47" spans="1:11" x14ac:dyDescent="0.15">
      <c r="A47" s="41"/>
      <c r="B47" s="42"/>
      <c r="C47" s="65"/>
      <c r="D47" s="38"/>
      <c r="E47" s="38"/>
      <c r="F47" s="47"/>
      <c r="G47" s="48"/>
      <c r="H47" s="46"/>
      <c r="I47" s="66"/>
      <c r="J47" s="46"/>
      <c r="K47" s="66"/>
    </row>
    <row r="48" spans="1:11" x14ac:dyDescent="0.15">
      <c r="A48" s="41"/>
      <c r="B48" s="42"/>
      <c r="C48" s="65"/>
      <c r="D48" s="38"/>
      <c r="E48" s="38"/>
      <c r="F48" s="47"/>
      <c r="G48" s="48"/>
      <c r="H48" s="46"/>
      <c r="I48" s="66"/>
      <c r="J48" s="46"/>
      <c r="K48" s="66"/>
    </row>
    <row r="49" spans="1:11" x14ac:dyDescent="0.15">
      <c r="A49" s="41"/>
      <c r="B49" s="42"/>
      <c r="C49" s="65"/>
      <c r="D49" s="38"/>
      <c r="E49" s="38"/>
      <c r="F49" s="47"/>
      <c r="G49" s="48"/>
      <c r="H49" s="46"/>
      <c r="I49" s="66"/>
      <c r="J49" s="46"/>
      <c r="K49" s="66"/>
    </row>
    <row r="50" spans="1:11" x14ac:dyDescent="0.15">
      <c r="A50" s="41"/>
      <c r="B50" s="42"/>
      <c r="C50" s="65"/>
      <c r="D50" s="38"/>
      <c r="E50" s="38"/>
      <c r="F50" s="47"/>
      <c r="G50" s="48"/>
      <c r="H50" s="46"/>
      <c r="I50" s="66"/>
      <c r="J50" s="46"/>
      <c r="K50" s="66"/>
    </row>
    <row r="51" spans="1:11" x14ac:dyDescent="0.15">
      <c r="A51" s="41"/>
      <c r="B51" s="42"/>
      <c r="C51" s="65"/>
      <c r="D51" s="38"/>
      <c r="E51" s="38"/>
      <c r="F51" s="47"/>
      <c r="G51" s="48"/>
      <c r="H51" s="46"/>
      <c r="I51" s="66"/>
      <c r="J51" s="46"/>
      <c r="K51" s="66"/>
    </row>
    <row r="52" spans="1:11" x14ac:dyDescent="0.15">
      <c r="A52" s="41"/>
      <c r="B52" s="42"/>
      <c r="C52" s="65"/>
      <c r="D52" s="38"/>
      <c r="E52" s="38"/>
      <c r="F52" s="47"/>
      <c r="G52" s="48"/>
      <c r="H52" s="46"/>
      <c r="I52" s="66"/>
      <c r="J52" s="46"/>
      <c r="K52" s="66"/>
    </row>
    <row r="53" spans="1:11" x14ac:dyDescent="0.15">
      <c r="A53" s="41"/>
      <c r="B53" s="42"/>
      <c r="C53" s="65"/>
      <c r="D53" s="38"/>
      <c r="E53" s="38"/>
      <c r="F53" s="47"/>
      <c r="G53" s="48"/>
      <c r="H53" s="46"/>
      <c r="I53" s="66"/>
      <c r="J53" s="46"/>
      <c r="K53" s="66"/>
    </row>
    <row r="54" spans="1:11" x14ac:dyDescent="0.15">
      <c r="A54" s="49"/>
      <c r="B54" s="50"/>
      <c r="C54" s="50"/>
      <c r="D54" s="50"/>
      <c r="E54" s="50"/>
      <c r="F54" s="51"/>
      <c r="G54" s="52"/>
      <c r="H54" s="52"/>
      <c r="I54" s="53"/>
      <c r="J54" s="52"/>
      <c r="K54" s="53"/>
    </row>
    <row r="55" spans="1:11" x14ac:dyDescent="0.15">
      <c r="A55" s="54"/>
      <c r="B55" s="4" t="e">
        <f>"TOTAL "&amp;$A$18&amp;" CARRIED TO SUMMARY:  MAINTENANCE WORK"</f>
        <v>#REF!</v>
      </c>
      <c r="C55" s="35"/>
      <c r="D55" s="35"/>
      <c r="E55" s="35"/>
      <c r="F55" s="55"/>
      <c r="G55" s="56"/>
      <c r="H55" s="56"/>
      <c r="I55" s="57"/>
      <c r="J55" s="56"/>
      <c r="K55" s="73"/>
    </row>
    <row r="56" spans="1:11" x14ac:dyDescent="0.15">
      <c r="A56" s="58"/>
      <c r="B56" s="59"/>
      <c r="C56" s="59"/>
      <c r="D56" s="59"/>
      <c r="E56" s="59"/>
      <c r="F56" s="60"/>
      <c r="G56" s="61"/>
      <c r="H56" s="61"/>
      <c r="I56" s="62"/>
      <c r="J56" s="61"/>
      <c r="K56" s="62"/>
    </row>
  </sheetData>
  <customSheetViews>
    <customSheetView guid="{270C2100-47B4-11D6-A0FC-00C0DFE7EC0A}" showPageBreaks="1" printArea="1" view="pageBreakPreview" showRuler="0">
      <pane ySplit="23" topLeftCell="A24" activePane="bottomLeft" state="frozen"/>
      <selection pane="bottomLeft" activeCell="A24" sqref="A24"/>
      <pageMargins left="0.59055118110236204" right="0.196850393700787" top="0.59055118110236204" bottom="0.59055118110236204" header="0.59055118110236204" footer="0.39370078740157499"/>
      <pageSetup paperSize="9" scale="91" fitToHeight="100" orientation="portrait" blackAndWhite="1" useFirstPageNumber="1"/>
      <headerFooter alignWithMargins="0">
        <oddHeader>&amp;CMaint1-&amp;P</oddHeader>
        <oddFooter>&amp;L50/KOPFONTEIN RAMP/pjf/kc&amp;R&amp;D</oddFooter>
      </headerFooter>
    </customSheetView>
    <customSheetView guid="{A7A5636D-9588-405E-A68A-62E196529C44}" showPageBreaks="1" printArea="1" view="pageBreakPreview" showRuler="0">
      <selection activeCell="A6" sqref="A6:I6"/>
      <pageMargins left="0.59055118110236204" right="0.196850393700787" top="0.59055118110236204" bottom="0.59055118110236204" header="0.59055118110236204" footer="0.39370078740157499"/>
      <pageSetup paperSize="9" scale="91" fitToHeight="100" orientation="portrait" blackAndWhite="1" useFirstPageNumber="1"/>
      <headerFooter alignWithMargins="0">
        <oddHeader>&amp;CMaint1-&amp;P</oddHeader>
        <oddFooter>&amp;L50/KOPFONTEIN RAMP/pjf/kc&amp;R&amp;D</oddFooter>
      </headerFooter>
    </customSheetView>
  </customSheetViews>
  <mergeCells count="6">
    <mergeCell ref="J20:K20"/>
    <mergeCell ref="D29:E29"/>
    <mergeCell ref="A6:I6"/>
    <mergeCell ref="C18:I18"/>
    <mergeCell ref="C25:E25"/>
    <mergeCell ref="C27:E27"/>
  </mergeCells>
  <phoneticPr fontId="0" type="noConversion"/>
  <pageMargins left="0.59055118110236204" right="0.196850393700787" top="0.59055118110236204" bottom="0.59055118110236204" header="0.59055118110236204" footer="0.39370078740157499"/>
  <pageSetup paperSize="9" scale="91" fitToHeight="100" orientation="portrait" blackAndWhite="1" useFirstPageNumber="1"/>
  <headerFooter alignWithMargins="0">
    <oddHeader>&amp;CMaint1-&amp;P</oddHeader>
    <oddFooter>&amp;L50/KOPFONTEIN RAMP/pjf/kc&amp;R&amp;D</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1</vt:lpstr>
      <vt:lpstr>2</vt:lpstr>
      <vt:lpstr>Calculation of Tender Sum </vt:lpstr>
      <vt:lpstr>M1</vt:lpstr>
      <vt:lpstr>'1'!Print_Area</vt:lpstr>
      <vt:lpstr>'2'!Print_Area</vt:lpstr>
      <vt:lpstr>'Calculation of Tender Sum '!Print_Area</vt:lpstr>
      <vt:lpstr>'M1'!Print_Area</vt:lpstr>
      <vt:lpstr>'1'!Print_Titles</vt:lpstr>
      <vt:lpstr>'2'!Print_Titles</vt:lpstr>
      <vt:lpstr>'Calculation of Tender Sum '!Print_Titles</vt:lpstr>
      <vt:lpstr>'M1'!Print_Titles</vt:lpstr>
    </vt:vector>
  </TitlesOfParts>
  <Manager>Philippus Fouche</Manager>
  <Company>Virtual Buro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WCS 046112</dc:title>
  <dc:subject>Original BOQ</dc:subject>
  <dc:creator>Jaco Grobbelaar</dc:creator>
  <cp:lastModifiedBy>Johan Kruger</cp:lastModifiedBy>
  <cp:lastPrinted>2023-12-11T16:00:16Z</cp:lastPrinted>
  <dcterms:created xsi:type="dcterms:W3CDTF">2000-09-13T22:51:54Z</dcterms:created>
  <dcterms:modified xsi:type="dcterms:W3CDTF">2024-01-18T08:33:10Z</dcterms:modified>
</cp:coreProperties>
</file>