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showInkAnnotation="0" codeName="ThisWorkbook"/>
  <xr:revisionPtr revIDLastSave="2920" documentId="13_ncr:1_{BE6EDD9B-6065-442F-9947-0A384BC22586}" xr6:coauthVersionLast="47" xr6:coauthVersionMax="47" xr10:uidLastSave="{31D0A65E-DD82-447A-AF2E-DFA5F4A549F4}"/>
  <bookViews>
    <workbookView xWindow="-120" yWindow="-120" windowWidth="29040" windowHeight="15720" tabRatio="808" firstSheet="1" activeTab="5" xr2:uid="{00000000-000D-0000-FFFF-FFFF00000000}"/>
  </bookViews>
  <sheets>
    <sheet name="Defaults" sheetId="1" r:id="rId1"/>
    <sheet name="SECTION A" sheetId="571" r:id="rId2"/>
    <sheet name="SECTION B" sheetId="572" r:id="rId3"/>
    <sheet name="SECTION C" sheetId="573" r:id="rId4"/>
    <sheet name="COLLECTION" sheetId="574" r:id="rId5"/>
    <sheet name="SCH 2" sheetId="553" r:id="rId6"/>
    <sheet name="SCH 3" sheetId="586" r:id="rId7"/>
    <sheet name="SCH 4" sheetId="584" r:id="rId8"/>
    <sheet name="SCH 5" sheetId="585" r:id="rId9"/>
    <sheet name="SCH 6" sheetId="587" r:id="rId10"/>
    <sheet name="SCH 7" sheetId="589" r:id="rId11"/>
    <sheet name="Sum CM" sheetId="411" r:id="rId12"/>
    <sheet name="Sum" sheetId="368" r:id="rId13"/>
    <sheet name="Sheet1" sheetId="557" state="hidden" r:id="rId14"/>
  </sheets>
  <externalReferences>
    <externalReference r:id="rId15"/>
    <externalReference r:id="rId16"/>
  </externalReferences>
  <definedNames>
    <definedName name="_1000" localSheetId="5">#REF!</definedName>
    <definedName name="_1000" localSheetId="6">#REF!</definedName>
    <definedName name="_1000" localSheetId="7">#REF!</definedName>
    <definedName name="_1000" localSheetId="8">#REF!</definedName>
    <definedName name="_1000" localSheetId="9">#REF!</definedName>
    <definedName name="_1000" localSheetId="10">#REF!</definedName>
    <definedName name="_1000">#REF!</definedName>
    <definedName name="_13" localSheetId="5">#REF!</definedName>
    <definedName name="_13" localSheetId="6">#REF!</definedName>
    <definedName name="_13" localSheetId="7">#REF!</definedName>
    <definedName name="_13" localSheetId="8">#REF!</definedName>
    <definedName name="_13" localSheetId="9">#REF!</definedName>
    <definedName name="_13" localSheetId="10">#REF!</definedName>
    <definedName name="_13">#REF!</definedName>
    <definedName name="_14" localSheetId="5">#REF!</definedName>
    <definedName name="_14" localSheetId="6">#REF!</definedName>
    <definedName name="_14" localSheetId="7">#REF!</definedName>
    <definedName name="_14" localSheetId="8">#REF!</definedName>
    <definedName name="_14" localSheetId="9">#REF!</definedName>
    <definedName name="_14" localSheetId="10">#REF!</definedName>
    <definedName name="_14">#REF!</definedName>
    <definedName name="_15" localSheetId="5">#REF!</definedName>
    <definedName name="_15" localSheetId="6">#REF!</definedName>
    <definedName name="_15" localSheetId="7">#REF!</definedName>
    <definedName name="_15" localSheetId="8">#REF!</definedName>
    <definedName name="_15" localSheetId="9">#REF!</definedName>
    <definedName name="_15" localSheetId="10">#REF!</definedName>
    <definedName name="_15">#REF!</definedName>
    <definedName name="_17" localSheetId="5">#REF!</definedName>
    <definedName name="_17" localSheetId="6">#REF!</definedName>
    <definedName name="_17" localSheetId="7">#REF!</definedName>
    <definedName name="_17" localSheetId="8">#REF!</definedName>
    <definedName name="_17" localSheetId="9">#REF!</definedName>
    <definedName name="_17" localSheetId="10">#REF!</definedName>
    <definedName name="_17">#REF!</definedName>
    <definedName name="_18" localSheetId="5">#REF!</definedName>
    <definedName name="_18" localSheetId="6">#REF!</definedName>
    <definedName name="_18" localSheetId="7">#REF!</definedName>
    <definedName name="_18" localSheetId="8">#REF!</definedName>
    <definedName name="_18" localSheetId="9">#REF!</definedName>
    <definedName name="_18" localSheetId="10">#REF!</definedName>
    <definedName name="_18">#REF!</definedName>
    <definedName name="_21" localSheetId="5">#REF!</definedName>
    <definedName name="_21" localSheetId="6">#REF!</definedName>
    <definedName name="_21" localSheetId="7">#REF!</definedName>
    <definedName name="_21" localSheetId="8">#REF!</definedName>
    <definedName name="_21" localSheetId="9">#REF!</definedName>
    <definedName name="_21" localSheetId="10">#REF!</definedName>
    <definedName name="_21">#REF!</definedName>
    <definedName name="_23" localSheetId="5">#REF!</definedName>
    <definedName name="_23" localSheetId="6">#REF!</definedName>
    <definedName name="_23" localSheetId="7">#REF!</definedName>
    <definedName name="_23" localSheetId="8">#REF!</definedName>
    <definedName name="_23" localSheetId="9">#REF!</definedName>
    <definedName name="_23" localSheetId="10">#REF!</definedName>
    <definedName name="_23">#REF!</definedName>
    <definedName name="_33" localSheetId="5">#REF!</definedName>
    <definedName name="_33" localSheetId="6">#REF!</definedName>
    <definedName name="_33" localSheetId="7">#REF!</definedName>
    <definedName name="_33" localSheetId="8">#REF!</definedName>
    <definedName name="_33" localSheetId="9">#REF!</definedName>
    <definedName name="_33" localSheetId="10">#REF!</definedName>
    <definedName name="_33">#REF!</definedName>
    <definedName name="_34" localSheetId="5">#REF!</definedName>
    <definedName name="_34" localSheetId="6">#REF!</definedName>
    <definedName name="_34" localSheetId="7">#REF!</definedName>
    <definedName name="_34" localSheetId="8">#REF!</definedName>
    <definedName name="_34" localSheetId="9">#REF!</definedName>
    <definedName name="_34" localSheetId="10">#REF!</definedName>
    <definedName name="_34">#REF!</definedName>
    <definedName name="_35" localSheetId="5">#REF!</definedName>
    <definedName name="_35" localSheetId="6">#REF!</definedName>
    <definedName name="_35" localSheetId="7">#REF!</definedName>
    <definedName name="_35" localSheetId="8">#REF!</definedName>
    <definedName name="_35" localSheetId="9">#REF!</definedName>
    <definedName name="_35" localSheetId="10">#REF!</definedName>
    <definedName name="_35">#REF!</definedName>
    <definedName name="_39" localSheetId="5">#REF!</definedName>
    <definedName name="_39" localSheetId="6">#REF!</definedName>
    <definedName name="_39" localSheetId="7">#REF!</definedName>
    <definedName name="_39" localSheetId="8">#REF!</definedName>
    <definedName name="_39" localSheetId="9">#REF!</definedName>
    <definedName name="_39" localSheetId="10">#REF!</definedName>
    <definedName name="_39">#REF!</definedName>
    <definedName name="_41" localSheetId="5">#REF!</definedName>
    <definedName name="_41" localSheetId="6">#REF!</definedName>
    <definedName name="_41" localSheetId="7">#REF!</definedName>
    <definedName name="_41" localSheetId="8">#REF!</definedName>
    <definedName name="_41" localSheetId="9">#REF!</definedName>
    <definedName name="_41" localSheetId="10">#REF!</definedName>
    <definedName name="_41">#REF!</definedName>
    <definedName name="_42" localSheetId="5">#REF!</definedName>
    <definedName name="_42" localSheetId="6">#REF!</definedName>
    <definedName name="_42" localSheetId="7">#REF!</definedName>
    <definedName name="_42" localSheetId="8">#REF!</definedName>
    <definedName name="_42" localSheetId="9">#REF!</definedName>
    <definedName name="_42" localSheetId="10">#REF!</definedName>
    <definedName name="_42">#REF!</definedName>
    <definedName name="_44" localSheetId="5">#REF!</definedName>
    <definedName name="_44" localSheetId="6">#REF!</definedName>
    <definedName name="_44" localSheetId="7">#REF!</definedName>
    <definedName name="_44" localSheetId="8">#REF!</definedName>
    <definedName name="_44" localSheetId="9">#REF!</definedName>
    <definedName name="_44" localSheetId="10">#REF!</definedName>
    <definedName name="_44">#REF!</definedName>
    <definedName name="_45" localSheetId="5">#REF!</definedName>
    <definedName name="_45" localSheetId="6">#REF!</definedName>
    <definedName name="_45" localSheetId="7">#REF!</definedName>
    <definedName name="_45" localSheetId="8">#REF!</definedName>
    <definedName name="_45" localSheetId="9">#REF!</definedName>
    <definedName name="_45" localSheetId="10">#REF!</definedName>
    <definedName name="_45">#REF!</definedName>
    <definedName name="_48" localSheetId="5">#REF!</definedName>
    <definedName name="_48" localSheetId="6">#REF!</definedName>
    <definedName name="_48" localSheetId="7">#REF!</definedName>
    <definedName name="_48" localSheetId="8">#REF!</definedName>
    <definedName name="_48" localSheetId="9">#REF!</definedName>
    <definedName name="_48" localSheetId="10">#REF!</definedName>
    <definedName name="_48">#REF!</definedName>
    <definedName name="_50">#REF!</definedName>
    <definedName name="_51" localSheetId="5">#REF!</definedName>
    <definedName name="_51" localSheetId="6">#REF!</definedName>
    <definedName name="_51" localSheetId="7">#REF!</definedName>
    <definedName name="_51" localSheetId="8">#REF!</definedName>
    <definedName name="_51" localSheetId="9">#REF!</definedName>
    <definedName name="_51" localSheetId="10">#REF!</definedName>
    <definedName name="_51">#REF!</definedName>
    <definedName name="_54" localSheetId="5">#REF!</definedName>
    <definedName name="_54" localSheetId="6">#REF!</definedName>
    <definedName name="_54" localSheetId="7">#REF!</definedName>
    <definedName name="_54" localSheetId="8">#REF!</definedName>
    <definedName name="_54" localSheetId="9">#REF!</definedName>
    <definedName name="_54" localSheetId="10">#REF!</definedName>
    <definedName name="_54">#REF!</definedName>
    <definedName name="_55" localSheetId="5">#REF!</definedName>
    <definedName name="_55" localSheetId="6">#REF!</definedName>
    <definedName name="_55" localSheetId="7">#REF!</definedName>
    <definedName name="_55" localSheetId="8">#REF!</definedName>
    <definedName name="_55" localSheetId="9">#REF!</definedName>
    <definedName name="_55" localSheetId="10">#REF!</definedName>
    <definedName name="_55">#REF!</definedName>
    <definedName name="_56" localSheetId="5">#REF!</definedName>
    <definedName name="_56" localSheetId="6">#REF!</definedName>
    <definedName name="_56" localSheetId="7">#REF!</definedName>
    <definedName name="_56" localSheetId="8">#REF!</definedName>
    <definedName name="_56" localSheetId="9">#REF!</definedName>
    <definedName name="_56" localSheetId="10">#REF!</definedName>
    <definedName name="_56">#REF!</definedName>
    <definedName name="_57" localSheetId="5">#REF!</definedName>
    <definedName name="_57" localSheetId="6">#REF!</definedName>
    <definedName name="_57" localSheetId="7">#REF!</definedName>
    <definedName name="_57" localSheetId="8">#REF!</definedName>
    <definedName name="_57" localSheetId="9">#REF!</definedName>
    <definedName name="_57" localSheetId="10">#REF!</definedName>
    <definedName name="_57">#REF!</definedName>
    <definedName name="_58" localSheetId="5">#REF!</definedName>
    <definedName name="_58" localSheetId="6">#REF!</definedName>
    <definedName name="_58" localSheetId="7">#REF!</definedName>
    <definedName name="_58" localSheetId="8">#REF!</definedName>
    <definedName name="_58" localSheetId="9">#REF!</definedName>
    <definedName name="_58" localSheetId="10">#REF!</definedName>
    <definedName name="_58">#REF!</definedName>
    <definedName name="_59" localSheetId="5">#REF!</definedName>
    <definedName name="_59" localSheetId="6">#REF!</definedName>
    <definedName name="_59" localSheetId="7">#REF!</definedName>
    <definedName name="_59" localSheetId="8">#REF!</definedName>
    <definedName name="_59" localSheetId="9">#REF!</definedName>
    <definedName name="_59" localSheetId="10">#REF!</definedName>
    <definedName name="_59">#REF!</definedName>
    <definedName name="_66" localSheetId="5">#REF!</definedName>
    <definedName name="_66" localSheetId="6">#REF!</definedName>
    <definedName name="_66" localSheetId="7">#REF!</definedName>
    <definedName name="_66" localSheetId="8">#REF!</definedName>
    <definedName name="_66" localSheetId="9">#REF!</definedName>
    <definedName name="_66" localSheetId="10">#REF!</definedName>
    <definedName name="_66">#REF!</definedName>
    <definedName name="_81" localSheetId="5">#REF!</definedName>
    <definedName name="_81" localSheetId="6">#REF!</definedName>
    <definedName name="_81" localSheetId="7">#REF!</definedName>
    <definedName name="_81" localSheetId="8">#REF!</definedName>
    <definedName name="_81" localSheetId="9">#REF!</definedName>
    <definedName name="_81" localSheetId="10">#REF!</definedName>
    <definedName name="_81">#REF!</definedName>
    <definedName name="_DV">#REF!</definedName>
    <definedName name="_Order1" hidden="1">255</definedName>
    <definedName name="_Order2" hidden="1">255</definedName>
    <definedName name="_Parse_Out" localSheetId="5" hidden="1">#REF!</definedName>
    <definedName name="_Parse_Out" localSheetId="6" hidden="1">#REF!</definedName>
    <definedName name="_Parse_Out" localSheetId="7" hidden="1">#REF!</definedName>
    <definedName name="_Parse_Out" localSheetId="8" hidden="1">#REF!</definedName>
    <definedName name="_Parse_Out" localSheetId="9" hidden="1">#REF!</definedName>
    <definedName name="_Parse_Out" localSheetId="10" hidden="1">#REF!</definedName>
    <definedName name="_Parse_Out" hidden="1">#REF!</definedName>
    <definedName name="a" localSheetId="7">#REF!</definedName>
    <definedName name="a">#REF!</definedName>
    <definedName name="Blocks" localSheetId="5">#REF!</definedName>
    <definedName name="Blocks" localSheetId="6">#REF!</definedName>
    <definedName name="Blocks" localSheetId="7">#REF!</definedName>
    <definedName name="Blocks" localSheetId="8">#REF!</definedName>
    <definedName name="Blocks" localSheetId="9">#REF!</definedName>
    <definedName name="Blocks" localSheetId="10">#REF!</definedName>
    <definedName name="Blocks">#REF!</definedName>
    <definedName name="Dismatle" localSheetId="5">#REF!</definedName>
    <definedName name="Dismatle" localSheetId="6">#REF!</definedName>
    <definedName name="Dismatle" localSheetId="7">#REF!</definedName>
    <definedName name="Dismatle" localSheetId="8">#REF!</definedName>
    <definedName name="Dismatle" localSheetId="9">#REF!</definedName>
    <definedName name="Dismatle" localSheetId="10">#REF!</definedName>
    <definedName name="Dismatle">#REF!</definedName>
    <definedName name="DrainPipesAbove" localSheetId="5">#REF!</definedName>
    <definedName name="DrainPipesAbove" localSheetId="6">#REF!</definedName>
    <definedName name="DrainPipesAbove" localSheetId="7">#REF!</definedName>
    <definedName name="DrainPipesAbove" localSheetId="8">#REF!</definedName>
    <definedName name="DrainPipesAbove" localSheetId="9">#REF!</definedName>
    <definedName name="DrainPipesAbove" localSheetId="10">#REF!</definedName>
    <definedName name="DrainPipesAbove">#REF!</definedName>
    <definedName name="DrainPipeUnder" localSheetId="5">#REF!</definedName>
    <definedName name="DrainPipeUnder" localSheetId="6">#REF!</definedName>
    <definedName name="DrainPipeUnder" localSheetId="7">#REF!</definedName>
    <definedName name="DrainPipeUnder" localSheetId="8">#REF!</definedName>
    <definedName name="DrainPipeUnder" localSheetId="9">#REF!</definedName>
    <definedName name="DrainPipeUnder" localSheetId="10">#REF!</definedName>
    <definedName name="DrainPipeUnder">#REF!</definedName>
    <definedName name="f">#REF!</definedName>
    <definedName name="FirePipes" localSheetId="5">#REF!</definedName>
    <definedName name="FirePipes" localSheetId="6">#REF!</definedName>
    <definedName name="FirePipes" localSheetId="7">#REF!</definedName>
    <definedName name="FirePipes" localSheetId="8">#REF!</definedName>
    <definedName name="FirePipes" localSheetId="9">#REF!</definedName>
    <definedName name="FirePipes" localSheetId="10">#REF!</definedName>
    <definedName name="FirePipes">#REF!</definedName>
    <definedName name="Geyser" localSheetId="5">#REF!</definedName>
    <definedName name="Geyser" localSheetId="6">#REF!</definedName>
    <definedName name="Geyser" localSheetId="7">#REF!</definedName>
    <definedName name="Geyser" localSheetId="8">#REF!</definedName>
    <definedName name="Geyser" localSheetId="9">#REF!</definedName>
    <definedName name="Geyser" localSheetId="10">#REF!</definedName>
    <definedName name="Geyser">#REF!</definedName>
    <definedName name="Geyser2" localSheetId="5">'[1]2.2'!#REF!</definedName>
    <definedName name="Geyser2" localSheetId="6">'[1]2.2'!#REF!</definedName>
    <definedName name="Geyser2" localSheetId="7">'[1]2.2'!#REF!</definedName>
    <definedName name="Geyser2" localSheetId="8">'[1]2.2'!#REF!</definedName>
    <definedName name="Geyser2" localSheetId="9">'[1]2.2'!#REF!</definedName>
    <definedName name="Geyser2" localSheetId="10">'[1]2.2'!#REF!</definedName>
    <definedName name="Geyser2">'[1]2.2'!#REF!</definedName>
    <definedName name="Gravel" localSheetId="5">#REF!</definedName>
    <definedName name="Gravel" localSheetId="6">#REF!</definedName>
    <definedName name="Gravel" localSheetId="7">#REF!</definedName>
    <definedName name="Gravel" localSheetId="8">#REF!</definedName>
    <definedName name="Gravel" localSheetId="9">#REF!</definedName>
    <definedName name="Gravel" localSheetId="10">#REF!</definedName>
    <definedName name="Gravel">#REF!</definedName>
    <definedName name="Index" localSheetId="5">#REF!</definedName>
    <definedName name="Index" localSheetId="6">#REF!</definedName>
    <definedName name="Index" localSheetId="7">#REF!</definedName>
    <definedName name="Index" localSheetId="8">#REF!</definedName>
    <definedName name="Index" localSheetId="9">#REF!</definedName>
    <definedName name="Index" localSheetId="10">#REF!</definedName>
    <definedName name="Index">#REF!</definedName>
    <definedName name="Kerbs" localSheetId="5">#REF!</definedName>
    <definedName name="Kerbs" localSheetId="6">#REF!</definedName>
    <definedName name="Kerbs" localSheetId="7">#REF!</definedName>
    <definedName name="Kerbs" localSheetId="8">#REF!</definedName>
    <definedName name="Kerbs" localSheetId="9">#REF!</definedName>
    <definedName name="Kerbs" localSheetId="10">#REF!</definedName>
    <definedName name="Kerbs">#REF!</definedName>
    <definedName name="l" localSheetId="5">#REF!</definedName>
    <definedName name="l" localSheetId="6">#REF!</definedName>
    <definedName name="l" localSheetId="7">#REF!</definedName>
    <definedName name="l" localSheetId="8">#REF!</definedName>
    <definedName name="l" localSheetId="9">#REF!</definedName>
    <definedName name="l" localSheetId="10">#REF!</definedName>
    <definedName name="l">#REF!</definedName>
    <definedName name="NewRoad" localSheetId="5">#REF!</definedName>
    <definedName name="NewRoad" localSheetId="6">#REF!</definedName>
    <definedName name="NewRoad" localSheetId="7">#REF!</definedName>
    <definedName name="NewRoad" localSheetId="8">#REF!</definedName>
    <definedName name="NewRoad" localSheetId="9">#REF!</definedName>
    <definedName name="NewRoad" localSheetId="10">#REF!</definedName>
    <definedName name="NewRoad">#REF!</definedName>
    <definedName name="NewSanitaryWare" localSheetId="5">#REF!</definedName>
    <definedName name="NewSanitaryWare" localSheetId="6">#REF!</definedName>
    <definedName name="NewSanitaryWare" localSheetId="7">#REF!</definedName>
    <definedName name="NewSanitaryWare" localSheetId="8">#REF!</definedName>
    <definedName name="NewSanitaryWare" localSheetId="9">#REF!</definedName>
    <definedName name="NewSanitaryWare" localSheetId="10">#REF!</definedName>
    <definedName name="NewSanitaryWare">#REF!</definedName>
    <definedName name="NOW" localSheetId="5">[2]Penalties!#REF!</definedName>
    <definedName name="NOW" localSheetId="6">[2]Penalties!#REF!</definedName>
    <definedName name="NOW">[2]Penalties!#REF!</definedName>
    <definedName name="o" localSheetId="5">#REF!</definedName>
    <definedName name="o" localSheetId="6">#REF!</definedName>
    <definedName name="o" localSheetId="7">#REF!</definedName>
    <definedName name="o" localSheetId="8">#REF!</definedName>
    <definedName name="o" localSheetId="9">#REF!</definedName>
    <definedName name="o" localSheetId="10">#REF!</definedName>
    <definedName name="o">#REF!</definedName>
    <definedName name="Others" localSheetId="5">#REF!</definedName>
    <definedName name="Others" localSheetId="6">#REF!</definedName>
    <definedName name="Others" localSheetId="7">#REF!</definedName>
    <definedName name="Others" localSheetId="8">#REF!</definedName>
    <definedName name="Others" localSheetId="9">#REF!</definedName>
    <definedName name="Others" localSheetId="10">#REF!</definedName>
    <definedName name="Others">#REF!</definedName>
    <definedName name="p" localSheetId="5">#REF!</definedName>
    <definedName name="p" localSheetId="6">#REF!</definedName>
    <definedName name="p" localSheetId="7">#REF!</definedName>
    <definedName name="p" localSheetId="8">#REF!</definedName>
    <definedName name="p" localSheetId="9">#REF!</definedName>
    <definedName name="p" localSheetId="10">#REF!</definedName>
    <definedName name="p">#REF!</definedName>
    <definedName name="po" localSheetId="5">#REF!</definedName>
    <definedName name="po" localSheetId="6">#REF!</definedName>
    <definedName name="po" localSheetId="7">#REF!</definedName>
    <definedName name="po" localSheetId="8">#REF!</definedName>
    <definedName name="po" localSheetId="9">#REF!</definedName>
    <definedName name="po" localSheetId="10">#REF!</definedName>
    <definedName name="po">#REF!</definedName>
    <definedName name="pool" localSheetId="5">#REF!</definedName>
    <definedName name="pool" localSheetId="6">#REF!</definedName>
    <definedName name="pool" localSheetId="7">#REF!</definedName>
    <definedName name="pool" localSheetId="8">#REF!</definedName>
    <definedName name="pool" localSheetId="9">#REF!</definedName>
    <definedName name="pool" localSheetId="10">#REF!</definedName>
    <definedName name="pool">#REF!</definedName>
    <definedName name="_xlnm.Print_Area" localSheetId="4">COLLECTION!$A$1:$F$232</definedName>
    <definedName name="_xlnm.Print_Area" localSheetId="0">Defaults!$A$1:$D$37</definedName>
    <definedName name="_xlnm.Print_Area" localSheetId="5">'SCH 2'!$A$1:$J$315</definedName>
    <definedName name="_xlnm.Print_Area" localSheetId="6">'SCH 3'!$A$1:$J$123</definedName>
    <definedName name="_xlnm.Print_Area" localSheetId="7">'SCH 4'!$A$1:$J$100</definedName>
    <definedName name="_xlnm.Print_Area" localSheetId="8">'SCH 5'!$A$1:$J$115</definedName>
    <definedName name="_xlnm.Print_Area" localSheetId="9">'SCH 6'!$A$1:$I$232</definedName>
    <definedName name="_xlnm.Print_Area" localSheetId="10">'SCH 7'!$A$1:$I$79</definedName>
    <definedName name="_xlnm.Print_Area" localSheetId="1">'SECTION A'!$A$1:$F$690</definedName>
    <definedName name="_xlnm.Print_Area" localSheetId="2">'SECTION B'!$A$1:$F$393</definedName>
    <definedName name="_xlnm.Print_Area" localSheetId="3">'SECTION C'!$A$1:$F$112</definedName>
    <definedName name="_xlnm.Print_Area" localSheetId="12">Sum!$A$1:$E$21</definedName>
    <definedName name="_xlnm.Print_Area" localSheetId="11">'Sum CM'!$A$1:$E$41</definedName>
    <definedName name="_xlnm.Print_Titles" localSheetId="4">COLLECTION!$1:$4</definedName>
    <definedName name="_xlnm.Print_Titles" localSheetId="0">Defaults!$2:$7</definedName>
    <definedName name="_xlnm.Print_Titles" localSheetId="5">'SCH 2'!$1:$6</definedName>
    <definedName name="_xlnm.Print_Titles" localSheetId="6">'SCH 3'!$1:$5</definedName>
    <definedName name="_xlnm.Print_Titles" localSheetId="7">'SCH 4'!$1:$5</definedName>
    <definedName name="_xlnm.Print_Titles" localSheetId="8">'SCH 5'!$1:$5</definedName>
    <definedName name="_xlnm.Print_Titles" localSheetId="9">'SCH 6'!$1:$6</definedName>
    <definedName name="_xlnm.Print_Titles" localSheetId="10">'SCH 7'!$1:$6</definedName>
    <definedName name="_xlnm.Print_Titles" localSheetId="1">'SECTION A'!$12:$15</definedName>
    <definedName name="_xlnm.Print_Titles" localSheetId="2">'SECTION B'!$1:$4</definedName>
    <definedName name="_xlnm.Print_Titles" localSheetId="3">'SECTION C'!$1:$4</definedName>
    <definedName name="_xlnm.Print_Titles" localSheetId="12">Sum!$1:$6</definedName>
    <definedName name="_xlnm.Print_Titles" localSheetId="11">'Sum CM'!$1:$6</definedName>
    <definedName name="q" localSheetId="5">#REF!</definedName>
    <definedName name="q" localSheetId="6">#REF!</definedName>
    <definedName name="q" localSheetId="7">#REF!</definedName>
    <definedName name="q" localSheetId="8">#REF!</definedName>
    <definedName name="q" localSheetId="9">#REF!</definedName>
    <definedName name="q" localSheetId="10">#REF!</definedName>
    <definedName name="q">#REF!</definedName>
    <definedName name="qw" localSheetId="7">#REF!</definedName>
    <definedName name="qw">#REF!</definedName>
    <definedName name="RemoveGeyser" localSheetId="5">#REF!</definedName>
    <definedName name="RemoveGeyser" localSheetId="6">#REF!</definedName>
    <definedName name="RemoveGeyser" localSheetId="7">#REF!</definedName>
    <definedName name="RemoveGeyser" localSheetId="8">#REF!</definedName>
    <definedName name="RemoveGeyser" localSheetId="9">#REF!</definedName>
    <definedName name="RemoveGeyser" localSheetId="10">#REF!</definedName>
    <definedName name="RemoveGeyser">#REF!</definedName>
    <definedName name="S">#REF!</definedName>
    <definedName name="sad">#REF!</definedName>
    <definedName name="ServiceBrassware" localSheetId="5">#REF!</definedName>
    <definedName name="ServiceBrassware" localSheetId="6">#REF!</definedName>
    <definedName name="ServiceBrassware" localSheetId="7">#REF!</definedName>
    <definedName name="ServiceBrassware" localSheetId="8">#REF!</definedName>
    <definedName name="ServiceBrassware" localSheetId="9">#REF!</definedName>
    <definedName name="ServiceBrassware" localSheetId="10">#REF!</definedName>
    <definedName name="ServiceBrassware">#REF!</definedName>
    <definedName name="ServiceClean" localSheetId="5">#REF!</definedName>
    <definedName name="ServiceClean" localSheetId="6">#REF!</definedName>
    <definedName name="ServiceClean" localSheetId="7">#REF!</definedName>
    <definedName name="ServiceClean" localSheetId="8">#REF!</definedName>
    <definedName name="ServiceClean" localSheetId="9">#REF!</definedName>
    <definedName name="ServiceClean" localSheetId="10">#REF!</definedName>
    <definedName name="ServiceClean">#REF!</definedName>
    <definedName name="Summary" localSheetId="5">#REF!</definedName>
    <definedName name="Summary" localSheetId="6">#REF!</definedName>
    <definedName name="Summary" localSheetId="7">#REF!</definedName>
    <definedName name="Summary" localSheetId="8">#REF!</definedName>
    <definedName name="Summary" localSheetId="9">#REF!</definedName>
    <definedName name="Summary" localSheetId="10">#REF!</definedName>
    <definedName name="Summary">#REF!</definedName>
    <definedName name="Sundries" localSheetId="5">#REF!</definedName>
    <definedName name="Sundries" localSheetId="6">#REF!</definedName>
    <definedName name="Sundries" localSheetId="7">#REF!</definedName>
    <definedName name="Sundries" localSheetId="8">#REF!</definedName>
    <definedName name="Sundries" localSheetId="9">#REF!</definedName>
    <definedName name="Sundries" localSheetId="10">#REF!</definedName>
    <definedName name="Sundries">#REF!</definedName>
    <definedName name="t" localSheetId="5">#REF!</definedName>
    <definedName name="t" localSheetId="6">#REF!</definedName>
    <definedName name="t" localSheetId="7">#REF!</definedName>
    <definedName name="t" localSheetId="8">#REF!</definedName>
    <definedName name="t" localSheetId="9">#REF!</definedName>
    <definedName name="t" localSheetId="10">#REF!</definedName>
    <definedName name="t">#REF!</definedName>
    <definedName name="Text225" localSheetId="0">Defaults!#REF!</definedName>
    <definedName name="w" localSheetId="5">#REF!</definedName>
    <definedName name="w" localSheetId="6">#REF!</definedName>
    <definedName name="w" localSheetId="7">#REF!</definedName>
    <definedName name="w" localSheetId="8">#REF!</definedName>
    <definedName name="w" localSheetId="9">#REF!</definedName>
    <definedName name="w" localSheetId="10">#REF!</definedName>
    <definedName name="w">#REF!</definedName>
    <definedName name="Walkway" localSheetId="5">#REF!</definedName>
    <definedName name="Walkway" localSheetId="6">#REF!</definedName>
    <definedName name="Walkway" localSheetId="7">#REF!</definedName>
    <definedName name="Walkway" localSheetId="8">#REF!</definedName>
    <definedName name="Walkway" localSheetId="9">#REF!</definedName>
    <definedName name="Walkway" localSheetId="10">#REF!</definedName>
    <definedName name="Walkway">#REF!</definedName>
    <definedName name="WaterPipes" localSheetId="5">#REF!</definedName>
    <definedName name="WaterPipes" localSheetId="6">#REF!</definedName>
    <definedName name="WaterPipes" localSheetId="7">#REF!</definedName>
    <definedName name="WaterPipes" localSheetId="8">#REF!</definedName>
    <definedName name="WaterPipes" localSheetId="9">#REF!</definedName>
    <definedName name="WaterPipes" localSheetId="10">#REF!</definedName>
    <definedName name="WaterPipes">#REF!</definedName>
    <definedName name="XXXX">#REF!</definedName>
    <definedName name="Z_A7A5636D_9588_405E_A68A_62E196529C44_.wvu.PrintArea" localSheetId="5" hidden="1">'SCH 2'!$A$7:$H$274</definedName>
    <definedName name="Z_A7A5636D_9588_405E_A68A_62E196529C44_.wvu.PrintArea" localSheetId="6" hidden="1">'SCH 3'!$A$6:$H$112</definedName>
    <definedName name="Z_A7A5636D_9588_405E_A68A_62E196529C44_.wvu.PrintArea" localSheetId="7" hidden="1">'SCH 4'!#REF!</definedName>
    <definedName name="Z_A7A5636D_9588_405E_A68A_62E196529C44_.wvu.PrintArea" localSheetId="8" hidden="1">'SCH 5'!#REF!</definedName>
    <definedName name="Z_A7A5636D_9588_405E_A68A_62E196529C44_.wvu.PrintArea" localSheetId="9" hidden="1">'SCH 6'!#REF!</definedName>
    <definedName name="Z_A7A5636D_9588_405E_A68A_62E196529C44_.wvu.PrintArea" localSheetId="10" hidden="1">'SCH 7'!#REF!</definedName>
    <definedName name="Z_A7A5636D_9588_405E_A68A_62E196529C44_.wvu.PrintArea" localSheetId="12" hidden="1">Sum!$A$1:$E$62</definedName>
    <definedName name="Z_A7A5636D_9588_405E_A68A_62E196529C44_.wvu.PrintArea" localSheetId="11" hidden="1">'Sum CM'!$A$1:$E$47</definedName>
    <definedName name="Z_A7A5636D_9588_405E_A68A_62E196529C44_.wvu.PrintTitles" localSheetId="5" hidden="1">'SCH 2'!$1:$6</definedName>
    <definedName name="Z_A7A5636D_9588_405E_A68A_62E196529C44_.wvu.PrintTitles" localSheetId="6" hidden="1">'SCH 3'!$1:$5</definedName>
    <definedName name="Z_A7A5636D_9588_405E_A68A_62E196529C44_.wvu.PrintTitles" localSheetId="7" hidden="1">'SCH 4'!$1:$5</definedName>
    <definedName name="Z_A7A5636D_9588_405E_A68A_62E196529C44_.wvu.PrintTitles" localSheetId="8" hidden="1">'SCH 5'!$1:$5</definedName>
    <definedName name="Z_A7A5636D_9588_405E_A68A_62E196529C44_.wvu.PrintTitles" localSheetId="9" hidden="1">'SCH 6'!$1:$6</definedName>
    <definedName name="Z_A7A5636D_9588_405E_A68A_62E196529C44_.wvu.PrintTitles" localSheetId="10" hidden="1">'SCH 7'!$1:$6</definedName>
    <definedName name="Z_A7A5636D_9588_405E_A68A_62E196529C44_.wvu.PrintTitles" localSheetId="12" hidden="1">Sum!$1:$6</definedName>
    <definedName name="Z_A7A5636D_9588_405E_A68A_62E196529C44_.wvu.PrintTitles" localSheetId="11" hidden="1">'Sum CM'!$5:$7</definedName>
  </definedName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1" i="553" l="1"/>
  <c r="J68" i="553"/>
  <c r="J27" i="553"/>
  <c r="J30" i="553" s="1"/>
  <c r="J35" i="553"/>
  <c r="J33" i="553"/>
  <c r="J298" i="553"/>
  <c r="J314" i="553" s="1"/>
  <c r="E26" i="411"/>
  <c r="E23" i="411"/>
  <c r="E20" i="411"/>
  <c r="E17" i="411"/>
  <c r="E14" i="411"/>
  <c r="E8" i="411"/>
  <c r="I78" i="589"/>
  <c r="I54" i="589"/>
  <c r="I51" i="589"/>
  <c r="I73" i="589"/>
  <c r="I63" i="589"/>
  <c r="I48" i="589"/>
  <c r="I46" i="589"/>
  <c r="I44" i="589"/>
  <c r="I42" i="589"/>
  <c r="I40" i="589"/>
  <c r="I36" i="589"/>
  <c r="I30" i="589"/>
  <c r="I28" i="589"/>
  <c r="I20" i="589"/>
  <c r="I18" i="589"/>
  <c r="I16" i="589"/>
  <c r="I192" i="587"/>
  <c r="I189" i="587"/>
  <c r="I139" i="587"/>
  <c r="I136" i="587"/>
  <c r="I98" i="587"/>
  <c r="I95" i="587"/>
  <c r="I49" i="587"/>
  <c r="I46" i="587"/>
  <c r="I227" i="587"/>
  <c r="I231" i="587" s="1"/>
  <c r="I217" i="587"/>
  <c r="I213" i="587"/>
  <c r="I209" i="587"/>
  <c r="I201" i="587"/>
  <c r="I186" i="587"/>
  <c r="I182" i="587"/>
  <c r="I176" i="587"/>
  <c r="I174" i="587"/>
  <c r="I166" i="587"/>
  <c r="I164" i="587"/>
  <c r="I160" i="587"/>
  <c r="I158" i="587"/>
  <c r="I154" i="587"/>
  <c r="I152" i="587"/>
  <c r="I150" i="587"/>
  <c r="I146" i="587"/>
  <c r="I144" i="587"/>
  <c r="I133" i="587"/>
  <c r="I131" i="587"/>
  <c r="I127" i="587"/>
  <c r="I125" i="587"/>
  <c r="I117" i="587"/>
  <c r="I109" i="587"/>
  <c r="I105" i="587"/>
  <c r="I92" i="587"/>
  <c r="I90" i="587"/>
  <c r="I88" i="587"/>
  <c r="I86" i="587"/>
  <c r="I84" i="587"/>
  <c r="I82" i="587"/>
  <c r="I80" i="587"/>
  <c r="I78" i="587"/>
  <c r="I76" i="587"/>
  <c r="I74" i="587"/>
  <c r="I70" i="587"/>
  <c r="I68" i="587"/>
  <c r="I66" i="587"/>
  <c r="I60" i="587"/>
  <c r="I58" i="587"/>
  <c r="I43" i="587"/>
  <c r="I41" i="587"/>
  <c r="I39" i="587"/>
  <c r="I34" i="587"/>
  <c r="I30" i="587"/>
  <c r="I28" i="587"/>
  <c r="I26" i="587"/>
  <c r="I22" i="587"/>
  <c r="I20" i="587"/>
  <c r="I18" i="587"/>
  <c r="I16" i="587"/>
  <c r="J111" i="585"/>
  <c r="J106" i="585"/>
  <c r="J102" i="585"/>
  <c r="J93" i="585"/>
  <c r="J91" i="585"/>
  <c r="J85" i="585"/>
  <c r="J81" i="585"/>
  <c r="J79" i="585"/>
  <c r="J77" i="585"/>
  <c r="J72" i="585"/>
  <c r="J64" i="585"/>
  <c r="J60" i="585"/>
  <c r="J47" i="585"/>
  <c r="J45" i="585"/>
  <c r="J37" i="585"/>
  <c r="J50" i="585" s="1"/>
  <c r="J53" i="585" s="1"/>
  <c r="J96" i="585" s="1"/>
  <c r="J99" i="585" s="1"/>
  <c r="J114" i="585" s="1"/>
  <c r="J33" i="585"/>
  <c r="J29" i="585"/>
  <c r="J25" i="585"/>
  <c r="J23" i="585"/>
  <c r="J19" i="585"/>
  <c r="J15" i="585"/>
  <c r="J13" i="585"/>
  <c r="J99" i="584"/>
  <c r="J51" i="584"/>
  <c r="J48" i="584"/>
  <c r="J89" i="584"/>
  <c r="J87" i="584"/>
  <c r="J84" i="584"/>
  <c r="J78" i="584"/>
  <c r="J72" i="584"/>
  <c r="J66" i="584"/>
  <c r="J64" i="584"/>
  <c r="J60" i="584"/>
  <c r="J58" i="584"/>
  <c r="J45" i="584"/>
  <c r="J41" i="584"/>
  <c r="J37" i="584"/>
  <c r="J35" i="584"/>
  <c r="J29" i="584"/>
  <c r="J27" i="584"/>
  <c r="J25" i="584"/>
  <c r="J23" i="584"/>
  <c r="J17" i="584"/>
  <c r="J122" i="586"/>
  <c r="J90" i="586"/>
  <c r="J87" i="586"/>
  <c r="J47" i="586"/>
  <c r="J44" i="586"/>
  <c r="J101" i="586"/>
  <c r="J111" i="586"/>
  <c r="J84" i="586"/>
  <c r="J78" i="586"/>
  <c r="J76" i="586"/>
  <c r="J70" i="586"/>
  <c r="J68" i="586"/>
  <c r="J66" i="586"/>
  <c r="J64" i="586"/>
  <c r="J60" i="586"/>
  <c r="J56" i="586"/>
  <c r="J54" i="586"/>
  <c r="J41" i="586"/>
  <c r="J37" i="586"/>
  <c r="J35" i="586"/>
  <c r="J33" i="586"/>
  <c r="J27" i="586"/>
  <c r="J23" i="586"/>
  <c r="J21" i="586"/>
  <c r="J19" i="586"/>
  <c r="J13" i="586"/>
  <c r="J310" i="553"/>
  <c r="J304" i="553"/>
  <c r="J285" i="553"/>
  <c r="J279" i="553"/>
  <c r="J273" i="553"/>
  <c r="J263" i="553"/>
  <c r="J259" i="553"/>
  <c r="J257" i="553"/>
  <c r="J255" i="553"/>
  <c r="J242" i="553"/>
  <c r="J240" i="553"/>
  <c r="J238" i="553"/>
  <c r="J234" i="553"/>
  <c r="J232" i="553"/>
  <c r="J230" i="553"/>
  <c r="J228" i="553"/>
  <c r="J222" i="553"/>
  <c r="J211" i="553"/>
  <c r="J207" i="553"/>
  <c r="J205" i="553"/>
  <c r="J199" i="553"/>
  <c r="J195" i="553"/>
  <c r="J193" i="553"/>
  <c r="J189" i="553"/>
  <c r="J187" i="553"/>
  <c r="J185" i="553"/>
  <c r="J176" i="553"/>
  <c r="J174" i="553"/>
  <c r="J170" i="553"/>
  <c r="J166" i="553"/>
  <c r="J164" i="553"/>
  <c r="J158" i="553"/>
  <c r="J154" i="553"/>
  <c r="J150" i="553"/>
  <c r="J148" i="553"/>
  <c r="J146" i="553"/>
  <c r="J142" i="553"/>
  <c r="J131" i="553"/>
  <c r="J127" i="553"/>
  <c r="J121" i="553"/>
  <c r="J117" i="553"/>
  <c r="J115" i="553"/>
  <c r="J111" i="553"/>
  <c r="J107" i="553"/>
  <c r="J98" i="553"/>
  <c r="J94" i="553"/>
  <c r="J90" i="553"/>
  <c r="J88" i="553"/>
  <c r="J86" i="553"/>
  <c r="J84" i="553"/>
  <c r="J82" i="553"/>
  <c r="J78" i="553"/>
  <c r="J76" i="553"/>
  <c r="J65" i="553"/>
  <c r="J59" i="553"/>
  <c r="J57" i="553"/>
  <c r="J53" i="553"/>
  <c r="J51" i="553"/>
  <c r="J45" i="553"/>
  <c r="J39" i="553"/>
  <c r="J24" i="553"/>
  <c r="F227" i="574"/>
  <c r="F177" i="574"/>
  <c r="F187" i="574"/>
  <c r="F186" i="574"/>
  <c r="F185" i="574"/>
  <c r="F184" i="574"/>
  <c r="F183" i="574"/>
  <c r="F151" i="574"/>
  <c r="F147" i="574"/>
  <c r="F146" i="574"/>
  <c r="F145" i="574"/>
  <c r="F144" i="574"/>
  <c r="F143" i="574"/>
  <c r="F142" i="574"/>
  <c r="F141" i="574"/>
  <c r="F139" i="574"/>
  <c r="F140" i="574"/>
  <c r="F138" i="574"/>
  <c r="F137" i="574"/>
  <c r="F134" i="574"/>
  <c r="F133" i="574"/>
  <c r="F132" i="574"/>
  <c r="F131" i="574"/>
  <c r="F128" i="574"/>
  <c r="F127" i="574"/>
  <c r="F126" i="574"/>
  <c r="F123" i="574"/>
  <c r="F61" i="574"/>
  <c r="F119" i="574"/>
  <c r="F116" i="574"/>
  <c r="F115" i="574"/>
  <c r="F114" i="574"/>
  <c r="F113" i="574"/>
  <c r="F112" i="574"/>
  <c r="F109" i="574"/>
  <c r="F108" i="574"/>
  <c r="F107" i="574"/>
  <c r="F106" i="574"/>
  <c r="F105" i="574"/>
  <c r="F104" i="574"/>
  <c r="F101" i="574"/>
  <c r="F100" i="574"/>
  <c r="F99" i="574"/>
  <c r="F98" i="574"/>
  <c r="F95" i="574"/>
  <c r="F94" i="574"/>
  <c r="F93" i="574"/>
  <c r="F92" i="574"/>
  <c r="F91" i="574"/>
  <c r="F88" i="574"/>
  <c r="F87" i="574"/>
  <c r="F86" i="574"/>
  <c r="F85" i="574"/>
  <c r="F84" i="574"/>
  <c r="F83" i="574"/>
  <c r="F82" i="574"/>
  <c r="F81" i="574"/>
  <c r="F80" i="574"/>
  <c r="F79" i="574"/>
  <c r="F75" i="574"/>
  <c r="F74" i="574"/>
  <c r="F73" i="574"/>
  <c r="F72" i="574"/>
  <c r="F71" i="574"/>
  <c r="F70" i="574"/>
  <c r="F67" i="574"/>
  <c r="F59" i="574"/>
  <c r="F56" i="574"/>
  <c r="F55" i="574"/>
  <c r="F54" i="574"/>
  <c r="F53" i="574"/>
  <c r="F50" i="574"/>
  <c r="F48" i="574"/>
  <c r="F49" i="574"/>
  <c r="F47" i="574"/>
  <c r="F46" i="574"/>
  <c r="F43" i="574"/>
  <c r="F42" i="574"/>
  <c r="F41" i="574"/>
  <c r="F40" i="574"/>
  <c r="F39" i="574"/>
  <c r="F38" i="574"/>
  <c r="F37" i="574"/>
  <c r="F34" i="574"/>
  <c r="F33" i="574"/>
  <c r="F32" i="574"/>
  <c r="F31" i="574"/>
  <c r="F30" i="574"/>
  <c r="F29" i="574"/>
  <c r="F28" i="574"/>
  <c r="F27" i="574"/>
  <c r="F26" i="574"/>
  <c r="F23" i="574"/>
  <c r="F21" i="574"/>
  <c r="F20" i="574"/>
  <c r="F19" i="574"/>
  <c r="F18" i="574"/>
  <c r="F17" i="574"/>
  <c r="F16" i="574"/>
  <c r="F15" i="574"/>
  <c r="F14" i="574"/>
  <c r="F13" i="574"/>
  <c r="F12" i="574"/>
  <c r="F11" i="574"/>
  <c r="F8" i="574"/>
  <c r="G117" i="587"/>
  <c r="G67" i="589"/>
  <c r="H91" i="586"/>
  <c r="H90" i="586"/>
  <c r="H89" i="586"/>
  <c r="H88" i="586"/>
  <c r="H87" i="586"/>
  <c r="H86" i="586"/>
  <c r="C1" i="586"/>
  <c r="I67" i="589"/>
  <c r="C1" i="587"/>
  <c r="B12" i="587"/>
  <c r="B14" i="587"/>
  <c r="G166" i="587"/>
  <c r="G57" i="589"/>
  <c r="H292" i="553"/>
  <c r="H291" i="553"/>
  <c r="H290" i="553"/>
  <c r="H289" i="553"/>
  <c r="H288" i="553"/>
  <c r="H287" i="553"/>
  <c r="H218" i="553"/>
  <c r="H217" i="553"/>
  <c r="H216" i="553"/>
  <c r="H215" i="553"/>
  <c r="H214" i="553"/>
  <c r="H213" i="553"/>
  <c r="H31" i="553"/>
  <c r="H30" i="553"/>
  <c r="H29" i="553"/>
  <c r="H28" i="553"/>
  <c r="H27" i="553"/>
  <c r="H26" i="553"/>
  <c r="G227" i="587"/>
  <c r="B11" i="411"/>
  <c r="B14" i="411"/>
  <c r="B17" i="411"/>
  <c r="B20" i="411"/>
  <c r="B23" i="411"/>
  <c r="B26" i="411"/>
  <c r="A11" i="411"/>
  <c r="A14" i="411"/>
  <c r="A17" i="411"/>
  <c r="A20" i="411"/>
  <c r="A23" i="411"/>
  <c r="A26" i="411"/>
  <c r="C1" i="589"/>
  <c r="A1" i="589"/>
  <c r="A1" i="587"/>
  <c r="A1" i="585"/>
  <c r="C1" i="585"/>
  <c r="A1" i="584"/>
  <c r="C1" i="584"/>
  <c r="C1" i="553"/>
  <c r="G213" i="587"/>
  <c r="G209" i="587"/>
  <c r="G144" i="587"/>
  <c r="I118" i="587"/>
  <c r="G78" i="587"/>
  <c r="G76" i="587"/>
  <c r="I69" i="587"/>
  <c r="G12" i="589"/>
  <c r="I12" i="589"/>
  <c r="B12" i="589"/>
  <c r="B14" i="589" s="1"/>
  <c r="I11" i="589"/>
  <c r="I10" i="589"/>
  <c r="G7" i="589"/>
  <c r="G66" i="587"/>
  <c r="G26" i="587"/>
  <c r="I57" i="589"/>
  <c r="J107" i="586"/>
  <c r="J106" i="586"/>
  <c r="J105" i="586"/>
  <c r="J104" i="586"/>
  <c r="J103" i="586"/>
  <c r="H100" i="586"/>
  <c r="H99" i="586"/>
  <c r="H98" i="586"/>
  <c r="H97" i="586"/>
  <c r="H96" i="586"/>
  <c r="J96" i="586" s="1"/>
  <c r="H95" i="586"/>
  <c r="J95" i="586" s="1"/>
  <c r="H94" i="586"/>
  <c r="H93" i="586"/>
  <c r="H51" i="586"/>
  <c r="H50" i="586"/>
  <c r="H30" i="586"/>
  <c r="H29" i="586"/>
  <c r="H18" i="586"/>
  <c r="H17" i="586"/>
  <c r="B15" i="586"/>
  <c r="H6" i="586"/>
  <c r="J99" i="586"/>
  <c r="J94" i="586"/>
  <c r="J97" i="586"/>
  <c r="J98" i="586"/>
  <c r="J100" i="586"/>
  <c r="J93" i="586"/>
  <c r="B29" i="586"/>
  <c r="B9" i="585"/>
  <c r="H85" i="584"/>
  <c r="H82" i="584"/>
  <c r="H306" i="553"/>
  <c r="H37" i="585"/>
  <c r="H19" i="585"/>
  <c r="B3" i="571"/>
  <c r="A3" i="571"/>
  <c r="B1" i="571"/>
  <c r="H183" i="553"/>
  <c r="H182" i="553"/>
  <c r="H181" i="553"/>
  <c r="H180" i="553"/>
  <c r="H179" i="553"/>
  <c r="H178" i="553"/>
  <c r="H138" i="553"/>
  <c r="H137" i="553"/>
  <c r="H136" i="553"/>
  <c r="H135" i="553"/>
  <c r="H134" i="553"/>
  <c r="H133" i="553"/>
  <c r="H100" i="553"/>
  <c r="H101" i="553"/>
  <c r="H102" i="553"/>
  <c r="H103" i="553"/>
  <c r="H104" i="553"/>
  <c r="H105" i="553"/>
  <c r="H249" i="553"/>
  <c r="H248" i="553"/>
  <c r="H247" i="553"/>
  <c r="H246" i="553"/>
  <c r="H245" i="553"/>
  <c r="H244" i="553"/>
  <c r="H72" i="553"/>
  <c r="H71" i="553"/>
  <c r="H70" i="553"/>
  <c r="H69" i="553"/>
  <c r="H68" i="553"/>
  <c r="H67" i="553"/>
  <c r="I5" i="584"/>
  <c r="B121" i="586"/>
  <c r="H112" i="586"/>
  <c r="H48" i="586"/>
  <c r="H47" i="586"/>
  <c r="H46" i="586"/>
  <c r="H45" i="586"/>
  <c r="H44" i="586"/>
  <c r="H43" i="586"/>
  <c r="I5" i="586"/>
  <c r="B11" i="584"/>
  <c r="H25" i="585"/>
  <c r="H23" i="585"/>
  <c r="H6" i="585"/>
  <c r="H97" i="584"/>
  <c r="H278" i="553"/>
  <c r="H277" i="553"/>
  <c r="H276" i="553"/>
  <c r="H275" i="553"/>
  <c r="A5" i="571"/>
  <c r="H252" i="553"/>
  <c r="H95" i="553"/>
  <c r="H48" i="553"/>
  <c r="H47" i="553"/>
  <c r="B8" i="411"/>
  <c r="D6" i="557"/>
  <c r="D8" i="557"/>
  <c r="D9" i="557"/>
  <c r="C4" i="557"/>
  <c r="D4" i="557"/>
  <c r="C5" i="557"/>
  <c r="D5" i="557"/>
  <c r="B313" i="553"/>
  <c r="B1" i="368"/>
  <c r="A1" i="368"/>
  <c r="B1" i="411"/>
  <c r="A1" i="411"/>
  <c r="H274" i="553"/>
  <c r="H272" i="553"/>
  <c r="H271" i="553"/>
  <c r="H270" i="553"/>
  <c r="H269" i="553"/>
  <c r="H268" i="553"/>
  <c r="H267" i="553"/>
  <c r="H266" i="553"/>
  <c r="H265" i="553"/>
  <c r="H262" i="553"/>
  <c r="H261" i="553"/>
  <c r="H258" i="553"/>
  <c r="H256" i="553"/>
  <c r="H253" i="553"/>
  <c r="H251" i="553"/>
  <c r="H54" i="553"/>
  <c r="H44" i="553"/>
  <c r="H43" i="553"/>
  <c r="H42" i="553"/>
  <c r="H41" i="553"/>
  <c r="H38" i="553"/>
  <c r="H37" i="553"/>
  <c r="H21" i="553"/>
  <c r="H20" i="553"/>
  <c r="H19" i="553"/>
  <c r="H18" i="553"/>
  <c r="H15" i="553"/>
  <c r="H10" i="553"/>
  <c r="H7" i="553"/>
  <c r="I6" i="553"/>
  <c r="B18" i="553"/>
  <c r="C12" i="1"/>
  <c r="C14" i="1"/>
  <c r="C16" i="1"/>
  <c r="C18" i="1"/>
  <c r="C20" i="1"/>
  <c r="C22" i="1"/>
  <c r="A10" i="368"/>
  <c r="A5" i="368"/>
  <c r="A8" i="411"/>
  <c r="A4" i="411"/>
  <c r="J71" i="553" l="1"/>
  <c r="J104" i="553" s="1"/>
  <c r="J134" i="553" s="1"/>
  <c r="J137" i="553" s="1"/>
  <c r="J179" i="553" s="1"/>
  <c r="J182" i="553" s="1"/>
  <c r="J214" i="553" s="1"/>
  <c r="J217" i="553" s="1"/>
  <c r="J245" i="553" s="1"/>
  <c r="J248" i="553" s="1"/>
  <c r="J288" i="553" s="1"/>
  <c r="J291" i="553" s="1"/>
  <c r="E11" i="411" s="1"/>
  <c r="E33" i="411" s="1"/>
  <c r="E10" i="368" s="1"/>
  <c r="E14" i="368" s="1"/>
  <c r="E17" i="368" s="1"/>
  <c r="E20" i="368" s="1"/>
  <c r="B22" i="589"/>
  <c r="B24" i="587"/>
  <c r="B21" i="585"/>
  <c r="B27" i="585" s="1"/>
  <c r="B11" i="585"/>
  <c r="B31" i="585" s="1"/>
  <c r="B13" i="584"/>
  <c r="B39" i="586"/>
  <c r="B20" i="553"/>
  <c r="B24" i="589" l="1"/>
  <c r="B52" i="587"/>
  <c r="B35" i="587"/>
  <c r="B19" i="584"/>
  <c r="B80" i="586"/>
  <c r="B93" i="586"/>
  <c r="B50" i="586"/>
  <c r="B95" i="586" s="1"/>
  <c r="B37" i="553"/>
  <c r="B32" i="589" l="1"/>
  <c r="B62" i="587"/>
  <c r="B54" i="587"/>
  <c r="B31" i="584"/>
  <c r="B21" i="584"/>
  <c r="B41" i="553"/>
  <c r="B47" i="553" s="1"/>
  <c r="B38" i="589" l="1"/>
  <c r="B59" i="589" s="1"/>
  <c r="B57" i="589"/>
  <c r="B101" i="587"/>
  <c r="B111" i="587" s="1"/>
  <c r="B72" i="587"/>
  <c r="B33" i="584"/>
  <c r="B39" i="584"/>
  <c r="B43" i="584" s="1"/>
  <c r="B55" i="553"/>
  <c r="B67" i="589" l="1"/>
  <c r="B69" i="589"/>
  <c r="B113" i="587"/>
  <c r="B56" i="584"/>
  <c r="B62" i="584" s="1"/>
  <c r="B68" i="584" s="1"/>
  <c r="B70" i="584" s="1"/>
  <c r="B74" i="584" s="1"/>
  <c r="B76" i="584" s="1"/>
  <c r="B80" i="584" s="1"/>
  <c r="B54" i="584"/>
  <c r="B61" i="553"/>
  <c r="B119" i="587" l="1"/>
  <c r="B168" i="587" s="1"/>
  <c r="B121" i="587"/>
  <c r="B63" i="553"/>
  <c r="B123" i="553" s="1"/>
  <c r="B160" i="553" s="1"/>
  <c r="B168" i="553" s="1"/>
  <c r="B170" i="587" l="1"/>
  <c r="B178" i="587" s="1"/>
  <c r="B172" i="553"/>
  <c r="B197" i="553" s="1"/>
  <c r="B201" i="553" s="1"/>
  <c r="B224" i="553" s="1"/>
  <c r="B251" i="553" s="1"/>
  <c r="B265" i="553" s="1"/>
  <c r="B267" i="553" s="1"/>
  <c r="B306" i="553" s="1"/>
  <c r="B195" i="587" l="1"/>
  <c r="B180" i="587"/>
  <c r="B221" i="587" s="1"/>
  <c r="B197" i="587" l="1"/>
  <c r="B203" i="587" s="1"/>
  <c r="B205" i="587" s="1"/>
  <c r="B215" i="587" s="1"/>
  <c r="B223" i="587" l="1"/>
  <c r="B104" i="585" l="1"/>
  <c r="B102" i="585"/>
  <c r="B75" i="585"/>
  <c r="B58" i="585"/>
  <c r="B41" i="585"/>
  <c r="B62" i="585"/>
  <c r="B109" i="585"/>
  <c r="B56" i="585"/>
  <c r="B74" i="585"/>
  <c r="B83" i="585"/>
  <c r="B87" i="585"/>
  <c r="B66" i="585"/>
  <c r="B68" i="585"/>
  <c r="B39" i="585"/>
  <c r="B108" i="58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312" authorId="0" shapeId="0" xr:uid="{6176F60E-595E-4F4A-BDF7-93ADF75CD226}">
      <text>
        <r>
          <rPr>
            <b/>
            <sz val="8"/>
            <color indexed="81"/>
            <rFont val="Tahoma"/>
            <family val="2"/>
          </rPr>
          <t>Author:</t>
        </r>
        <r>
          <rPr>
            <sz val="8"/>
            <color indexed="81"/>
            <rFont val="Tahoma"/>
            <family val="2"/>
          </rPr>
          <t xml:space="preserve">
Fibre cement</t>
        </r>
      </text>
    </comment>
    <comment ref="W312" authorId="0" shapeId="0" xr:uid="{C3E0330B-D26E-47E4-ADFF-2EF82A94DA5B}">
      <text>
        <r>
          <rPr>
            <b/>
            <sz val="8"/>
            <color indexed="81"/>
            <rFont val="Tahoma"/>
            <family val="2"/>
          </rPr>
          <t>Author:</t>
        </r>
        <r>
          <rPr>
            <sz val="8"/>
            <color indexed="81"/>
            <rFont val="Tahoma"/>
            <family val="2"/>
          </rPr>
          <t xml:space="preserve">
Fibre cement</t>
        </r>
      </text>
    </comment>
    <comment ref="AA312" authorId="0" shapeId="0" xr:uid="{B7C38789-29A0-4F52-A3BC-6DDAA0CA502F}">
      <text>
        <r>
          <rPr>
            <b/>
            <sz val="8"/>
            <color indexed="81"/>
            <rFont val="Tahoma"/>
            <family val="2"/>
          </rPr>
          <t>Author:</t>
        </r>
        <r>
          <rPr>
            <sz val="8"/>
            <color indexed="81"/>
            <rFont val="Tahoma"/>
            <family val="2"/>
          </rPr>
          <t xml:space="preserve">
Fibre cement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300" authorId="0" shapeId="0" xr:uid="{EAAA2A4C-B261-43A1-AF93-FF05858CE94E}">
      <text>
        <r>
          <rPr>
            <b/>
            <sz val="8"/>
            <color indexed="81"/>
            <rFont val="Tahoma"/>
            <family val="2"/>
          </rPr>
          <t>Author:</t>
        </r>
        <r>
          <rPr>
            <sz val="8"/>
            <color indexed="81"/>
            <rFont val="Tahoma"/>
            <family val="2"/>
          </rPr>
          <t xml:space="preserve">
Fibre cement</t>
        </r>
      </text>
    </comment>
    <comment ref="W300" authorId="0" shapeId="0" xr:uid="{A0B4C407-C544-4598-86C4-4965C6ADF0E4}">
      <text>
        <r>
          <rPr>
            <b/>
            <sz val="8"/>
            <color indexed="81"/>
            <rFont val="Tahoma"/>
            <family val="2"/>
          </rPr>
          <t>Author:</t>
        </r>
        <r>
          <rPr>
            <sz val="8"/>
            <color indexed="81"/>
            <rFont val="Tahoma"/>
            <family val="2"/>
          </rPr>
          <t xml:space="preserve">
Fibre cement</t>
        </r>
      </text>
    </comment>
    <comment ref="AA300" authorId="0" shapeId="0" xr:uid="{F9663153-153B-4CFE-A193-2030B49C1449}">
      <text>
        <r>
          <rPr>
            <b/>
            <sz val="8"/>
            <color indexed="81"/>
            <rFont val="Tahoma"/>
            <family val="2"/>
          </rPr>
          <t>Author:</t>
        </r>
        <r>
          <rPr>
            <sz val="8"/>
            <color indexed="81"/>
            <rFont val="Tahoma"/>
            <family val="2"/>
          </rPr>
          <t xml:space="preserve">
Fibre cement</t>
        </r>
      </text>
    </comment>
  </commentList>
</comments>
</file>

<file path=xl/sharedStrings.xml><?xml version="1.0" encoding="utf-8"?>
<sst xmlns="http://schemas.openxmlformats.org/spreadsheetml/2006/main" count="2135" uniqueCount="1066">
  <si>
    <t>TENDER NO:</t>
  </si>
  <si>
    <t>CLIENT:</t>
  </si>
  <si>
    <t>SOUTH AFRICAN NATIONAL BIODIVERSITY INSTITUTE</t>
  </si>
  <si>
    <t xml:space="preserve">FILE NO: </t>
  </si>
  <si>
    <t>TITLE OF THE PROJECT:</t>
  </si>
  <si>
    <t>SCHEDULES FOR REPAIR WORK</t>
  </si>
  <si>
    <t>REPAIR</t>
  </si>
  <si>
    <t>SCHEDULE NO 1:</t>
  </si>
  <si>
    <t>PRELIMINARY AND GENERAL</t>
  </si>
  <si>
    <t>SCHEDULE NO 2:</t>
  </si>
  <si>
    <t>SCHEDULE NO 3:</t>
  </si>
  <si>
    <t>SCHEDULE NO 4:</t>
  </si>
  <si>
    <t>SCHEDULE NO 5:</t>
  </si>
  <si>
    <t>SCHEDULE NO 6:</t>
  </si>
  <si>
    <t>SCHEDULE NO 7:</t>
  </si>
  <si>
    <t>SCHEDULE OF QUANTITIES</t>
  </si>
  <si>
    <t>NB</t>
  </si>
  <si>
    <t>TENDERES MUST COMPLETE THE SCHEDULE OF QUANTITIES IN BLAC INK</t>
  </si>
  <si>
    <t>ITEM</t>
  </si>
  <si>
    <t>DESCRIPTION</t>
  </si>
  <si>
    <t>AMOUNT</t>
  </si>
  <si>
    <t>MEANING OF TERMS “TENDER / TENDERER”</t>
  </si>
  <si>
    <t>Any reference to the words “Tender" or "Tenderer" herein and/or in any other documentation shall be construed to have the same meaning as the words "Bid" or "Bidder"</t>
  </si>
  <si>
    <t>PRELIMINARIES</t>
  </si>
  <si>
    <t>PRICING OF PRELIMINARIES</t>
  </si>
  <si>
    <t>Should  Option  A,  as  set  out  in  clause  B10.3.1  hereinafter  be  used  for  the  adjustment  of preliminaries then each item  priced is to be allocated to one or more of the three categories Fixed,  Value  Related  or  Time  Related  and  the  respective  amounts  entered  in  the  spaces provided under each item</t>
  </si>
  <si>
    <t>Items not priced in these Preliminaries shall be deemed to be included elsewhere in these Bills of Quantities</t>
  </si>
  <si>
    <t>SECTION A: JBCC PRINCIPAL BUILDING AGREEMENT</t>
  </si>
  <si>
    <t>DEFINITIONS</t>
  </si>
  <si>
    <t>A1.0</t>
  </si>
  <si>
    <t>DEFINITIONS AND INTERPRETATION</t>
  </si>
  <si>
    <t>No clause</t>
  </si>
  <si>
    <t>OBJECTIVE AND PREPARATION</t>
  </si>
  <si>
    <t>A2.0</t>
  </si>
  <si>
    <t>OFFER, ACCEPTANCE AND PERFORMANCE</t>
  </si>
  <si>
    <t>Clause 2.0</t>
  </si>
  <si>
    <t>A3.0</t>
  </si>
  <si>
    <t>DOCUMENTS</t>
  </si>
  <si>
    <t>A4.0</t>
  </si>
  <si>
    <t>DESIGN RESPONSIBILITY</t>
  </si>
  <si>
    <t>Clause 4.0</t>
  </si>
  <si>
    <t>A5.0</t>
  </si>
  <si>
    <t>EMPLOYER’S AGENTS</t>
  </si>
  <si>
    <t>Clause 5.0</t>
  </si>
  <si>
    <t>Clause 5.1.2 is amended to include clauses 32.6.3, 34.3, 34.4 and 38.5.8</t>
  </si>
  <si>
    <t>A6.0</t>
  </si>
  <si>
    <t>Clause 6.0</t>
  </si>
  <si>
    <t>A7.0</t>
  </si>
  <si>
    <t>Clause 7.0</t>
  </si>
  <si>
    <t>A8.0</t>
  </si>
  <si>
    <t>WORKS RISK</t>
  </si>
  <si>
    <t>Clause 8.0</t>
  </si>
  <si>
    <t>A9.0</t>
  </si>
  <si>
    <t>INDEMNITIES</t>
  </si>
  <si>
    <t>Clause 9.0</t>
  </si>
  <si>
    <t>A10.0</t>
  </si>
  <si>
    <t>Clause 10.0</t>
  </si>
  <si>
    <t>Clause 10.0 is amended by the addition of the following clauses:</t>
  </si>
  <si>
    <t>10.5  Damage to the Works</t>
  </si>
  <si>
    <t>10.6 Injury to Persons or loss of or damage to Properties</t>
  </si>
  <si>
    <t>10.7 High risk insurance</t>
  </si>
  <si>
    <t>In the event of the project being executed in a geological area classified as a “High Risk Area”, that  is  an  area  which  is  subject  to  highly unstable  subsurface  conditions  that  might  result  in catastrophic ground movement evident by sinkhole or doline formation the following will apply:</t>
  </si>
  <si>
    <t>10.7.1 Damage to the works</t>
  </si>
  <si>
    <t>10.7.2 Injury to persons or loss of or damage to property</t>
  </si>
  <si>
    <t>A11.0</t>
  </si>
  <si>
    <t>Clause 11.0</t>
  </si>
  <si>
    <t>A12.0</t>
  </si>
  <si>
    <t>EFFECTING INSURANCES</t>
  </si>
  <si>
    <t>Clause 12.0</t>
  </si>
  <si>
    <t>A13.0</t>
  </si>
  <si>
    <t>A14.0</t>
  </si>
  <si>
    <t>SECURITY</t>
  </si>
  <si>
    <t>Clause 14.0</t>
  </si>
  <si>
    <t>Clauses 14.1 - 14.8 are amended by replacing them with the following:</t>
  </si>
  <si>
    <t xml:space="preserve">14.3.1 The contractor shall furnish the employer with a cash deposit equal in value to ten per cent (10%) of the contract sum (excluding VAT) within twenty-one (21) calendar days from commencement date 
</t>
  </si>
  <si>
    <t xml:space="preserve">14.3.2 Within twenty-one (21) calendar days of the date of practical completion of the works the employer shall reduce the cash deposit to an amount equal to three per cent (3%) of the contract value (excluding VAT), and refund the balance to the contractor 
</t>
  </si>
  <si>
    <t xml:space="preserve">14.3.3 Within twenty-one (21) calendar days of the date of final completion of the works the employer shall reduce the cash deposit to an amount equal to one per cent (1%) of the contract value (excluding VAT) and refund the balance to the contractor 
</t>
  </si>
  <si>
    <t xml:space="preserve">14.3.4 On the date of payment of the amount in the final payment certificate, the employer shall refund the remainder of the cash deposit to the contractor 
</t>
  </si>
  <si>
    <t xml:space="preserve">14.3.5 The employer shall be entitled to recover expense and loss from the cash deposit in terms of 33.0 provided that the employer complies with the provisions of 33.4 in which event the employer’s entitlement shall take precedence over his obligations to refund the cash deposit security or portions thereof to the contractor 
</t>
  </si>
  <si>
    <t xml:space="preserve">14.3.6 The parties expressly agree that neither the employer nor the contractor shall be entitled to cede the rights to the deposit to any third party 
</t>
  </si>
  <si>
    <t xml:space="preserve">14.4 Where security as a variable construction guarantee of ten percent (10%) of the contract sum (excluding VAT) has been selected:
</t>
  </si>
  <si>
    <t xml:space="preserve">14.9 Should the contractor fail to furnish the security in terms of 14.2, the employer, in his sole discretion and without notification to the contractor, is entitled to change the contractor’s selected form of security to that of a ten per cent (10%) payment reduction of the value certified in the payment certificate (excluding VAT), whereafter 14.7 shall be applicable 
Fixed:________ Value related:____________ Time related:________
                                                                                                                     Item
</t>
  </si>
  <si>
    <t>EXECUTION</t>
  </si>
  <si>
    <t xml:space="preserve">PREPARATION FOR AND EXECUTION OF THE WORKS
</t>
  </si>
  <si>
    <t>Clause 15.0</t>
  </si>
  <si>
    <t>Clause 15.1.1 is amended by replacing it with:</t>
  </si>
  <si>
    <t xml:space="preserve">Clause 15.1.2 is amended by replacing it with:
</t>
  </si>
  <si>
    <t>Clause 15.1 is amended by the addition of the following clause:</t>
  </si>
  <si>
    <t>Clause 15.2.1 is amended by replacing it with the following clause:</t>
  </si>
  <si>
    <t>A15.0</t>
  </si>
  <si>
    <t xml:space="preserve">Clause 15.0
</t>
  </si>
  <si>
    <t>Clause 15.1.2 is amended by replacing it with:</t>
  </si>
  <si>
    <t>A16</t>
  </si>
  <si>
    <t>Clause 16.0</t>
  </si>
  <si>
    <t>A17.0</t>
  </si>
  <si>
    <t>CONTRACT INSTRUCTIONS</t>
  </si>
  <si>
    <t>Clause 17.0</t>
  </si>
  <si>
    <t xml:space="preserve">A18.0 </t>
  </si>
  <si>
    <t>SETTING OUT OF THE WORKS</t>
  </si>
  <si>
    <t>Clause 18.0</t>
  </si>
  <si>
    <t>A19.0</t>
  </si>
  <si>
    <t>Clause 19.0</t>
  </si>
  <si>
    <t>A20.0</t>
  </si>
  <si>
    <t>NOMINATED SUBCONTRACTORS</t>
  </si>
  <si>
    <t>Clause 20.0</t>
  </si>
  <si>
    <t xml:space="preserve">Clause 20.1.3 is amended by replacing it with the following: </t>
  </si>
  <si>
    <t>A21.0</t>
  </si>
  <si>
    <t>SELECTED SUBCONTRACTORS</t>
  </si>
  <si>
    <t>Clause 21.0</t>
  </si>
  <si>
    <t>Clause 21 is amended by replacing it with:</t>
  </si>
  <si>
    <t>A22.0</t>
  </si>
  <si>
    <t>EMPLOYER’S DIRECT CONTRACTORS</t>
  </si>
  <si>
    <t>Clause 22.0</t>
  </si>
  <si>
    <t>A23.0</t>
  </si>
  <si>
    <t>CONTRACTOR’S DOMESTIC SUBCONTRACTORS</t>
  </si>
  <si>
    <t>Clause 23.0</t>
  </si>
  <si>
    <t>COMPLETION</t>
  </si>
  <si>
    <t>A24.0</t>
  </si>
  <si>
    <t>PRACTICAL COMPLETION</t>
  </si>
  <si>
    <t>Clause 24.0</t>
  </si>
  <si>
    <t>A25.0</t>
  </si>
  <si>
    <t>WORKS COMPLETION</t>
  </si>
  <si>
    <t>Clause 25.0</t>
  </si>
  <si>
    <t>A26.0</t>
  </si>
  <si>
    <t>FINAL COMPLETION</t>
  </si>
  <si>
    <t>Clause 26.0</t>
  </si>
  <si>
    <t>A27.0</t>
  </si>
  <si>
    <t>LATENT DEFECTS LIABILITY PERIOD</t>
  </si>
  <si>
    <t>Clause 27.0</t>
  </si>
  <si>
    <t>A28.0</t>
  </si>
  <si>
    <t>SECTIONAL COMPLETION</t>
  </si>
  <si>
    <t>Clause 28.0</t>
  </si>
  <si>
    <t>A29.0</t>
  </si>
  <si>
    <t>REVISION OF DATE FOR PRACTICAL COMPLETION</t>
  </si>
  <si>
    <t>Clause 29.0</t>
  </si>
  <si>
    <t>Clause 29.2.5 is amended by replacing it with:</t>
  </si>
  <si>
    <t>A30.0</t>
  </si>
  <si>
    <t>Clause 30.0</t>
  </si>
  <si>
    <t>PAYMENT</t>
  </si>
  <si>
    <t>A31.0</t>
  </si>
  <si>
    <t>INTERIM PAYMENT TO THE CONTRACTOR</t>
  </si>
  <si>
    <t>Clause 31.0</t>
  </si>
  <si>
    <t>Clause 31.5.2 is amended by replacing “14.7.1” with “14.0”</t>
  </si>
  <si>
    <t>Clause 31.8 is amended by replacing it with the following two alternative clauses:</t>
  </si>
  <si>
    <t>Clause 31.12 is amended by deleting the following:</t>
  </si>
  <si>
    <t>Payment shall be subject to the employer giving the contractor a tax invoice for the amount due</t>
  </si>
  <si>
    <t>A32.0</t>
  </si>
  <si>
    <t>ADJUSTMENT TO THE CONTRACT VALUE</t>
  </si>
  <si>
    <t>Clause 32.0</t>
  </si>
  <si>
    <t>Clauses 32.5.1, 32.5.4 and 32.5.7 are amended by the addition of the following at the end of the sentence:</t>
  </si>
  <si>
    <t>A33.0</t>
  </si>
  <si>
    <t>RECOVERY OF EXPENSE AND LOSS</t>
  </si>
  <si>
    <t>Clause 33.0</t>
  </si>
  <si>
    <t>A34.0</t>
  </si>
  <si>
    <t>FINAL ACCOUNT AND FINAL PAYMENT</t>
  </si>
  <si>
    <t>Clause 34.0</t>
  </si>
  <si>
    <t>A35.0</t>
  </si>
  <si>
    <t>PAYMENT TO OTHER PARTIES</t>
  </si>
  <si>
    <t>Clause 35.0</t>
  </si>
  <si>
    <t>A36.0</t>
  </si>
  <si>
    <t>Clause 36.0</t>
  </si>
  <si>
    <t>Clause 36.1 is amended by the addition of the following clauses</t>
  </si>
  <si>
    <t xml:space="preserve">36.1.3 refuses or neglects to comply strictly with any of the conditions of contract </t>
  </si>
  <si>
    <t xml:space="preserve">36.1.4 estate being sequestrated, liquidated or surrendered in terms of the insolvency laws in force within the Republic of South Africa </t>
  </si>
  <si>
    <t>Clause 36.0 is amended by the addition of the following clause:</t>
  </si>
  <si>
    <t>Clause 36.0 is amended by the addition of the following clause:\</t>
  </si>
  <si>
    <t>A37.0</t>
  </si>
  <si>
    <t>Clause 37.0</t>
  </si>
  <si>
    <t>Clause 37.3.5 is amended by replacing “ninety (90)” with “one-hundred and twenty (120)”</t>
  </si>
  <si>
    <t xml:space="preserve">Clause 37.0 is amended by the addition of the following clause:
</t>
  </si>
  <si>
    <t>A38.0</t>
  </si>
  <si>
    <t>Clause 38.0</t>
  </si>
  <si>
    <t>Clause 38.5.4 is amended by replacing “ninety (90)” with “one-hundred and twenty (120)”</t>
  </si>
  <si>
    <t>Clause 38.0 is amended by the addition of the following clause:</t>
  </si>
  <si>
    <t>A39.0</t>
  </si>
  <si>
    <t>Clause 39.0</t>
  </si>
  <si>
    <t>Clause 39.3.5 is amended by the addition of the following at the end of the sentence:</t>
  </si>
  <si>
    <t>DISPUTE</t>
  </si>
  <si>
    <t>A40.0</t>
  </si>
  <si>
    <t>Clause 40.0</t>
  </si>
  <si>
    <t>Clause 40.2.2 is amended by replacing “one (1) year” with “three (3) years”</t>
  </si>
  <si>
    <t>Clause 40.6 is amended by removing the reference to:</t>
  </si>
  <si>
    <t>Clause 40.7.1 is amended by replacing “(10)” with “(15)” and by the addition of the following:</t>
  </si>
  <si>
    <t>Whether or not mediation resolves the dispute, the parties shall bear their own costs concerning the mediation and equally share the costs of the mediator and related costs</t>
  </si>
  <si>
    <t>B1.1</t>
  </si>
  <si>
    <t>Definitions and interpretation</t>
  </si>
  <si>
    <t xml:space="preserve">See also clause A1.0 of Section A for additional and/or amended definitions which shall apply equally to this Section
</t>
  </si>
  <si>
    <t>B2.0</t>
  </si>
  <si>
    <t>B2.1</t>
  </si>
  <si>
    <t>Checking of documents</t>
  </si>
  <si>
    <t>B2.2</t>
  </si>
  <si>
    <t>Provisional bills of quantities</t>
  </si>
  <si>
    <t>B2.3</t>
  </si>
  <si>
    <t>Availability of construction documentation</t>
  </si>
  <si>
    <t>B2.4</t>
  </si>
  <si>
    <t>Interests of agents</t>
  </si>
  <si>
    <t>B2.5</t>
  </si>
  <si>
    <t>Priced documents</t>
  </si>
  <si>
    <t>B2.6</t>
  </si>
  <si>
    <t>Tender submission</t>
  </si>
  <si>
    <t>B3.0</t>
  </si>
  <si>
    <t>THE SITE</t>
  </si>
  <si>
    <t>B3.1</t>
  </si>
  <si>
    <t>Defined works area</t>
  </si>
  <si>
    <t>B3.2</t>
  </si>
  <si>
    <t>Geotechnical investigation</t>
  </si>
  <si>
    <t>B3.3</t>
  </si>
  <si>
    <t>Inspection of the site</t>
  </si>
  <si>
    <t>B3.4</t>
  </si>
  <si>
    <t>Existing premises occupied</t>
  </si>
  <si>
    <t>B3.5</t>
  </si>
  <si>
    <t>Previous work – dimensional accuracy</t>
  </si>
  <si>
    <t>B3.6</t>
  </si>
  <si>
    <t>Previous work – defects</t>
  </si>
  <si>
    <t>B3.7</t>
  </si>
  <si>
    <t>Services – known</t>
  </si>
  <si>
    <t>B3.8</t>
  </si>
  <si>
    <t>Services – unknown</t>
  </si>
  <si>
    <t>B3.9</t>
  </si>
  <si>
    <t>Protection of trees</t>
  </si>
  <si>
    <t xml:space="preserve">B3.9 </t>
  </si>
  <si>
    <t>B3.10</t>
  </si>
  <si>
    <t>Articles of value</t>
  </si>
  <si>
    <t>B3.11</t>
  </si>
  <si>
    <t>Inspection of adjoining properties</t>
  </si>
  <si>
    <t>B4. 0</t>
  </si>
  <si>
    <t>MANAGEMENT OF CONTRACT</t>
  </si>
  <si>
    <t>B4.1</t>
  </si>
  <si>
    <t>Management of the works</t>
  </si>
  <si>
    <t>B4.2</t>
  </si>
  <si>
    <t>Programme for the works</t>
  </si>
  <si>
    <t>B4.3</t>
  </si>
  <si>
    <t>Progress meetings</t>
  </si>
  <si>
    <t>B4.4</t>
  </si>
  <si>
    <t>Technical meetings</t>
  </si>
  <si>
    <t>B4.5</t>
  </si>
  <si>
    <t>Labour and plant records</t>
  </si>
  <si>
    <t>B5.0</t>
  </si>
  <si>
    <t>SAMPLES, SHOP DRAWINGS AND MANUFACTURERS’ INSTRUCTIONS</t>
  </si>
  <si>
    <t>B5.1</t>
  </si>
  <si>
    <t>Samples of materials</t>
  </si>
  <si>
    <t>B5.2</t>
  </si>
  <si>
    <t>Workmanship samples</t>
  </si>
  <si>
    <t>B5.3</t>
  </si>
  <si>
    <t>Shop drawings</t>
  </si>
  <si>
    <t>B5.4</t>
  </si>
  <si>
    <t xml:space="preserve">Compliance with manufacturers’ instructions
</t>
  </si>
  <si>
    <t>B6.0</t>
  </si>
  <si>
    <t>TEMPORARY WORKS AND PLANT</t>
  </si>
  <si>
    <t>B6.1</t>
  </si>
  <si>
    <t>Deposits and fees</t>
  </si>
  <si>
    <t>B6.2</t>
  </si>
  <si>
    <t>Enclosure of the works</t>
  </si>
  <si>
    <t>B6.3</t>
  </si>
  <si>
    <t>Advertising</t>
  </si>
  <si>
    <t>B6.4</t>
  </si>
  <si>
    <t>Plant, equipment, sheds and offices</t>
  </si>
  <si>
    <t>B6.5</t>
  </si>
  <si>
    <t>Main notice board</t>
  </si>
  <si>
    <t>B6.6</t>
  </si>
  <si>
    <t>Subcontractors’ notice board</t>
  </si>
  <si>
    <t>B7.0</t>
  </si>
  <si>
    <t>TEMPORARY SERVICES</t>
  </si>
  <si>
    <t>B7.1</t>
  </si>
  <si>
    <t>Location</t>
  </si>
  <si>
    <t>B7.2</t>
  </si>
  <si>
    <t>Water</t>
  </si>
  <si>
    <t>B7.3</t>
  </si>
  <si>
    <t>Electricity</t>
  </si>
  <si>
    <t>B7.4</t>
  </si>
  <si>
    <t>Telecommunication facilities</t>
  </si>
  <si>
    <t>B7.5</t>
  </si>
  <si>
    <t>Ablution facilities</t>
  </si>
  <si>
    <t>B8.0</t>
  </si>
  <si>
    <t>PRIME COST AMOUNTS</t>
  </si>
  <si>
    <t>B8.1</t>
  </si>
  <si>
    <t>Responsibility for prime cost amounts</t>
  </si>
  <si>
    <t>B9.0</t>
  </si>
  <si>
    <t>ATTENDANCE ON N/S SUBCONTRACTORS</t>
  </si>
  <si>
    <t xml:space="preserve">B9.1 </t>
  </si>
  <si>
    <t>General attendance</t>
  </si>
  <si>
    <t xml:space="preserve">B9.2 </t>
  </si>
  <si>
    <t>Special attendance</t>
  </si>
  <si>
    <t xml:space="preserve">B9.3 </t>
  </si>
  <si>
    <t>Commissioning – fuel, water and electricity</t>
  </si>
  <si>
    <t xml:space="preserve">B10.0 </t>
  </si>
  <si>
    <t>FINANCIAL ASPECTS</t>
  </si>
  <si>
    <t xml:space="preserve">B10.1 </t>
  </si>
  <si>
    <t>Statutory taxes, duties and levies</t>
  </si>
  <si>
    <t xml:space="preserve">B10.2 </t>
  </si>
  <si>
    <t>Payment for preliminaries</t>
  </si>
  <si>
    <t>B10.3</t>
  </si>
  <si>
    <t xml:space="preserve"> Adjustment of preliminaries</t>
  </si>
  <si>
    <t>B10.4</t>
  </si>
  <si>
    <t>Payment certificate cash flow</t>
  </si>
  <si>
    <t>B11.0</t>
  </si>
  <si>
    <t>GENERAL</t>
  </si>
  <si>
    <t xml:space="preserve">B11.1 </t>
  </si>
  <si>
    <t>Protection of the works</t>
  </si>
  <si>
    <t>B11.2</t>
  </si>
  <si>
    <t xml:space="preserve">Protection / isolation of existing / sectionally occupied works
</t>
  </si>
  <si>
    <t>B11.3</t>
  </si>
  <si>
    <t xml:space="preserve"> Security of the works</t>
  </si>
  <si>
    <t xml:space="preserve">B11.4 </t>
  </si>
  <si>
    <t>Notice before covering work</t>
  </si>
  <si>
    <t xml:space="preserve">B11.5 </t>
  </si>
  <si>
    <t>Disturbance</t>
  </si>
  <si>
    <t xml:space="preserve">B11.6 </t>
  </si>
  <si>
    <t>Environmental disturbance</t>
  </si>
  <si>
    <t xml:space="preserve">B11.7 </t>
  </si>
  <si>
    <t>Works cleaning and clearing</t>
  </si>
  <si>
    <t xml:space="preserve">B11.8 </t>
  </si>
  <si>
    <t>Vermin</t>
  </si>
  <si>
    <t>B11.9</t>
  </si>
  <si>
    <t>Overhand work</t>
  </si>
  <si>
    <t xml:space="preserve">B11.10 </t>
  </si>
  <si>
    <t>Instruction manuals and guarantees</t>
  </si>
  <si>
    <t xml:space="preserve">B11.11 </t>
  </si>
  <si>
    <t>As built information</t>
  </si>
  <si>
    <t xml:space="preserve">B11.12 </t>
  </si>
  <si>
    <t>Tenant installations</t>
  </si>
  <si>
    <t xml:space="preserve">B12.0 </t>
  </si>
  <si>
    <t>SCHEDULE OF VARIABLES</t>
  </si>
  <si>
    <t>B12.1</t>
  </si>
  <si>
    <t xml:space="preserve"> Schedule of variables</t>
  </si>
  <si>
    <t xml:space="preserve">PRE-TENDER INFORMATION </t>
  </si>
  <si>
    <t xml:space="preserve"> POST-TENDER INFORMATION </t>
  </si>
  <si>
    <t>PRELIMINARY AND GENERAL (SECTION C)</t>
  </si>
  <si>
    <t>SECTION C: SPECIFIC PRELIMINARIES</t>
  </si>
  <si>
    <t xml:space="preserve">C1.0 </t>
  </si>
  <si>
    <t>CONTRACT DRAWINGS</t>
  </si>
  <si>
    <t xml:space="preserve">C2.0 </t>
  </si>
  <si>
    <t>PREAMBLES</t>
  </si>
  <si>
    <t xml:space="preserve">C3.0 </t>
  </si>
  <si>
    <t>TRADE NAMES</t>
  </si>
  <si>
    <t>If prior written approval for an alternative product is not obtained, the product described shall be deemed to have been tendered for</t>
  </si>
  <si>
    <t>C4.0</t>
  </si>
  <si>
    <t xml:space="preserve"> IMPORTED MATERIALS AND EQUIPMENT</t>
  </si>
  <si>
    <t>Notwithstanding any provisions elsewhere regarding the adjustment of contract prices, the price of any item, material or equipment listed in terms of this clause shall be excluded from the Contract Price Adjustment Provisions (if applicable)</t>
  </si>
  <si>
    <t xml:space="preserve">C5.0 </t>
  </si>
  <si>
    <t>OCCUPATIONAL HEALTH AND SAFETY ACT</t>
  </si>
  <si>
    <t xml:space="preserve">Provision for pricing of the Occupational Health and Safety Act, Construction Regulations and Health and Safety Specification is made under this clause and it is explicitly pointed out that all requirements of the aforementioned are deemed to be priced hereunder and no additional claims in this regard shall be entertained
</t>
  </si>
  <si>
    <t>Preparartion of Health and Safety Plan.  Impleamentation and maintenance of Health and Safety Plan</t>
  </si>
  <si>
    <t>Health and Safety Training. Implementation and maintenance of Training</t>
  </si>
  <si>
    <t>Personal Protective Clothing and equipment. Maintenance of Personal Protective Clothing and Equipment</t>
  </si>
  <si>
    <t>Fences, Signs and Barricades. Maintenance of Fence, Signs and Barricades</t>
  </si>
  <si>
    <t>Establishment of Safety Administration. Implementation and maintenance of Safety Administration</t>
  </si>
  <si>
    <t>Other Health and Safety Fixed-charge Obligations. Other Health and Safety Time-Related Obligations</t>
  </si>
  <si>
    <t>PRELIMINARIES AND GENERAL</t>
  </si>
  <si>
    <t>COLLECTION</t>
  </si>
  <si>
    <t>Page</t>
  </si>
  <si>
    <t>Item</t>
  </si>
  <si>
    <t>Definitions</t>
  </si>
  <si>
    <t xml:space="preserve"> Definitions and interpretation</t>
  </si>
  <si>
    <t>Objective and Preparation</t>
  </si>
  <si>
    <t xml:space="preserve">A2.0 </t>
  </si>
  <si>
    <t>Offer, acceptance and performance</t>
  </si>
  <si>
    <t>1.1-3</t>
  </si>
  <si>
    <t>Documents</t>
  </si>
  <si>
    <t>Design responsibility</t>
  </si>
  <si>
    <t>Employer’s agents</t>
  </si>
  <si>
    <t>Works risk</t>
  </si>
  <si>
    <t>Indemnities</t>
  </si>
  <si>
    <t xml:space="preserve">A11.0 </t>
  </si>
  <si>
    <t>1.1-6</t>
  </si>
  <si>
    <t>Effecting insurances</t>
  </si>
  <si>
    <t xml:space="preserve">A13.0 </t>
  </si>
  <si>
    <t>Security</t>
  </si>
  <si>
    <t>Execution</t>
  </si>
  <si>
    <t xml:space="preserve">A15.0 </t>
  </si>
  <si>
    <t>Preparation for and execution of the works</t>
  </si>
  <si>
    <t>1.1-11</t>
  </si>
  <si>
    <t>A16.0</t>
  </si>
  <si>
    <t>Contract instructions</t>
  </si>
  <si>
    <t>Setting out of the works</t>
  </si>
  <si>
    <t xml:space="preserve">A19.0 </t>
  </si>
  <si>
    <t>Assignment</t>
  </si>
  <si>
    <t xml:space="preserve">A20.0 </t>
  </si>
  <si>
    <t>Nominated subcontractors</t>
  </si>
  <si>
    <t>1.1-12</t>
  </si>
  <si>
    <t xml:space="preserve">A21.0 </t>
  </si>
  <si>
    <t>Selected subcontractors</t>
  </si>
  <si>
    <t xml:space="preserve">A22.0 </t>
  </si>
  <si>
    <t>Employer's direct contractors</t>
  </si>
  <si>
    <t xml:space="preserve">A23.0 </t>
  </si>
  <si>
    <t>Contractor’s domestic subcontractors</t>
  </si>
  <si>
    <t xml:space="preserve">Completion
</t>
  </si>
  <si>
    <t>Practical completion</t>
  </si>
  <si>
    <t>Works completion</t>
  </si>
  <si>
    <t>Final completion</t>
  </si>
  <si>
    <t xml:space="preserve">A27.0 </t>
  </si>
  <si>
    <t>Latent defects liability period</t>
  </si>
  <si>
    <t>1.1-13</t>
  </si>
  <si>
    <t>Sectional completion</t>
  </si>
  <si>
    <t xml:space="preserve">A29.0 </t>
  </si>
  <si>
    <t>Revision of date for practical completion</t>
  </si>
  <si>
    <t xml:space="preserve">A30.0 </t>
  </si>
  <si>
    <t>Payment</t>
  </si>
  <si>
    <t>Interim payment to the contractor</t>
  </si>
  <si>
    <t xml:space="preserve">A32.0 </t>
  </si>
  <si>
    <t>Adjustment to the contract value</t>
  </si>
  <si>
    <t>1.1-14</t>
  </si>
  <si>
    <t xml:space="preserve">A33.0 </t>
  </si>
  <si>
    <t>Recovery of expense and loss</t>
  </si>
  <si>
    <t xml:space="preserve">A34.0 </t>
  </si>
  <si>
    <t>Final account and final payment</t>
  </si>
  <si>
    <t xml:space="preserve">A35.0 </t>
  </si>
  <si>
    <t>Payment to other parties</t>
  </si>
  <si>
    <t>1.1-15</t>
  </si>
  <si>
    <t>Carried forward R</t>
  </si>
  <si>
    <t>Cancellation</t>
  </si>
  <si>
    <t xml:space="preserve">A36.0 </t>
  </si>
  <si>
    <t xml:space="preserve">A37.0 </t>
  </si>
  <si>
    <t xml:space="preserve">A38.0 </t>
  </si>
  <si>
    <t>1.1-16</t>
  </si>
  <si>
    <t xml:space="preserve">A39.0 </t>
  </si>
  <si>
    <t xml:space="preserve"> Dispute</t>
  </si>
  <si>
    <t xml:space="preserve">A40.0 </t>
  </si>
  <si>
    <t>1.1-17</t>
  </si>
  <si>
    <t>SECTION B: JBCC PRELIMINARIES</t>
  </si>
  <si>
    <t xml:space="preserve">B1.0 </t>
  </si>
  <si>
    <t xml:space="preserve"> Documents</t>
  </si>
  <si>
    <t xml:space="preserve">B2.1 </t>
  </si>
  <si>
    <t xml:space="preserve">B2.3 </t>
  </si>
  <si>
    <t xml:space="preserve">B2.4 </t>
  </si>
  <si>
    <t xml:space="preserve">B2.5 </t>
  </si>
  <si>
    <t xml:space="preserve">B3.0 </t>
  </si>
  <si>
    <t>The Site</t>
  </si>
  <si>
    <t xml:space="preserve">B3.2 </t>
  </si>
  <si>
    <t xml:space="preserve">B3.4 </t>
  </si>
  <si>
    <t xml:space="preserve">B3.6 </t>
  </si>
  <si>
    <t xml:space="preserve">B3.7 </t>
  </si>
  <si>
    <t xml:space="preserve">B3.11 </t>
  </si>
  <si>
    <t xml:space="preserve">B4.0 </t>
  </si>
  <si>
    <t>Management of contract</t>
  </si>
  <si>
    <t xml:space="preserve">B4.1 </t>
  </si>
  <si>
    <t xml:space="preserve">B4.2 </t>
  </si>
  <si>
    <t xml:space="preserve">B4.4 </t>
  </si>
  <si>
    <t xml:space="preserve">B4.5 </t>
  </si>
  <si>
    <t xml:space="preserve">B5.0 </t>
  </si>
  <si>
    <t>Samples, shop drawings and manufacturers’ instructions</t>
  </si>
  <si>
    <t xml:space="preserve">B5.1 </t>
  </si>
  <si>
    <t xml:space="preserve">B5.2 </t>
  </si>
  <si>
    <t xml:space="preserve">B5.3 </t>
  </si>
  <si>
    <t>Compliance with manufacturers’ instructions</t>
  </si>
  <si>
    <t xml:space="preserve">B6.0 </t>
  </si>
  <si>
    <t>Temporary works and plant</t>
  </si>
  <si>
    <t xml:space="preserve">B6.1 </t>
  </si>
  <si>
    <t xml:space="preserve">B6.2 </t>
  </si>
  <si>
    <t xml:space="preserve">B6.3 </t>
  </si>
  <si>
    <t xml:space="preserve">B6.4 </t>
  </si>
  <si>
    <t xml:space="preserve">B6.5 </t>
  </si>
  <si>
    <t xml:space="preserve">B6.6 </t>
  </si>
  <si>
    <t>Temporary services</t>
  </si>
  <si>
    <t xml:space="preserve">B7.2 </t>
  </si>
  <si>
    <t xml:space="preserve">B7.4 </t>
  </si>
  <si>
    <t xml:space="preserve">B8.0 </t>
  </si>
  <si>
    <t>Prime cost amounts</t>
  </si>
  <si>
    <t xml:space="preserve">B8.1 </t>
  </si>
  <si>
    <t xml:space="preserve">B9.0 </t>
  </si>
  <si>
    <t>Attendance on N/S subcontractors</t>
  </si>
  <si>
    <t xml:space="preserve">B10 </t>
  </si>
  <si>
    <t>Financial aspects</t>
  </si>
  <si>
    <t xml:space="preserve">B10.3 </t>
  </si>
  <si>
    <t>Adjustment of preliminaries</t>
  </si>
  <si>
    <t xml:space="preserve">B11.0 </t>
  </si>
  <si>
    <t>General</t>
  </si>
  <si>
    <t>Protection / isolation of existing / sectionally occupied works</t>
  </si>
  <si>
    <t xml:space="preserve">B11.3 </t>
  </si>
  <si>
    <t>Security of the works</t>
  </si>
  <si>
    <t>B11.5</t>
  </si>
  <si>
    <t>B11.10</t>
  </si>
  <si>
    <t>Schedule of Variables</t>
  </si>
  <si>
    <t>Schedule of variables</t>
  </si>
  <si>
    <t>SECTION C: JBCC PRELIMINARIES</t>
  </si>
  <si>
    <t>Contract drawings</t>
  </si>
  <si>
    <t>Preambles</t>
  </si>
  <si>
    <t>Trade names</t>
  </si>
  <si>
    <t xml:space="preserve">C4.0 </t>
  </si>
  <si>
    <t>Imported materials and equipment</t>
  </si>
  <si>
    <t>Occupational Health and Safety Act</t>
  </si>
  <si>
    <t>SECTION 1</t>
  </si>
  <si>
    <t>CARRIED TO FINAL SUMMARY</t>
  </si>
  <si>
    <t>R</t>
  </si>
  <si>
    <t>SUBTOTALS:</t>
  </si>
  <si>
    <t>Category: Fixed R</t>
  </si>
  <si>
    <t>Category: Value R</t>
  </si>
  <si>
    <t>Category: Time R</t>
  </si>
  <si>
    <t>REFERS</t>
  </si>
  <si>
    <t>UNIT</t>
  </si>
  <si>
    <t>QUAN-</t>
  </si>
  <si>
    <t>RATE</t>
  </si>
  <si>
    <t>TO</t>
  </si>
  <si>
    <t>NO</t>
  </si>
  <si>
    <t>TITY</t>
  </si>
  <si>
    <t>.01</t>
  </si>
  <si>
    <t>.02</t>
  </si>
  <si>
    <t>.03</t>
  </si>
  <si>
    <t>.04</t>
  </si>
  <si>
    <t>Carried forward</t>
  </si>
  <si>
    <t>Brought forward</t>
  </si>
  <si>
    <t>.05</t>
  </si>
  <si>
    <t>.06</t>
  </si>
  <si>
    <t>BA : ROOFS</t>
  </si>
  <si>
    <t>BA.01</t>
  </si>
  <si>
    <t>Roof covering with pitches exceeding 15°, fixed to timber or steel purlins</t>
  </si>
  <si>
    <r>
      <t>m</t>
    </r>
    <r>
      <rPr>
        <vertAlign val="superscript"/>
        <sz val="10"/>
        <rFont val="Arial"/>
        <family val="2"/>
      </rPr>
      <t>2</t>
    </r>
  </si>
  <si>
    <t>BA.03</t>
  </si>
  <si>
    <t>Carefully remove existing cladding and sheeting</t>
  </si>
  <si>
    <t>BA.06</t>
  </si>
  <si>
    <t>Supply and install sundry items, etc.:</t>
  </si>
  <si>
    <t>m</t>
  </si>
  <si>
    <t>BA.08</t>
  </si>
  <si>
    <t>BA.09</t>
  </si>
  <si>
    <t>Carefully remove existing rainwater goods:</t>
  </si>
  <si>
    <t>Down pipes</t>
  </si>
  <si>
    <t>BB.02</t>
  </si>
  <si>
    <t xml:space="preserve">Ceilings: </t>
  </si>
  <si>
    <r>
      <t>m</t>
    </r>
    <r>
      <rPr>
        <vertAlign val="superscript"/>
        <sz val="8"/>
        <rFont val="Arial"/>
        <family val="2"/>
      </rPr>
      <t>2</t>
    </r>
  </si>
  <si>
    <t>BB.04</t>
  </si>
  <si>
    <t>Alterations and repairs to existing  structures:</t>
  </si>
  <si>
    <r>
      <t>m</t>
    </r>
    <r>
      <rPr>
        <vertAlign val="superscript"/>
        <sz val="10"/>
        <rFont val="Arial"/>
        <family val="2"/>
      </rPr>
      <t>3</t>
    </r>
  </si>
  <si>
    <t>8.3.1</t>
  </si>
  <si>
    <t>t</t>
  </si>
  <si>
    <t>Formwork</t>
  </si>
  <si>
    <t>BUILDING WORK</t>
  </si>
  <si>
    <t>BD.04</t>
  </si>
  <si>
    <t>Items measured by area:</t>
  </si>
  <si>
    <t>Internal cement plaster to walls</t>
  </si>
  <si>
    <t>External cement plaster to walls</t>
  </si>
  <si>
    <t>BD.05</t>
  </si>
  <si>
    <t>Break out/hack up/demolish and remove:</t>
  </si>
  <si>
    <t>BJ: PAINT WORK</t>
  </si>
  <si>
    <t>BJ.02</t>
  </si>
  <si>
    <t>Paint to previously painted surfaces:</t>
  </si>
  <si>
    <t>Plaster surfaces:</t>
  </si>
  <si>
    <t>Fibre cement surfaces:</t>
  </si>
  <si>
    <t>Prepare surfaces and remove all loose material, apply one coat plaster primer and two coats polyurethane enamel paint:</t>
  </si>
  <si>
    <t>SUMMARY OF SCHEDULE OF QUANTITIES: REPAIR WORK</t>
  </si>
  <si>
    <t>CONTINGENCY</t>
  </si>
  <si>
    <t>TOTAL OF SCHEDULE OF QUANTITIES - REPAIR WORK</t>
  </si>
  <si>
    <t>CARRIED TO CALCULATION OF TENDER SUM</t>
  </si>
  <si>
    <t>CALCULATION OF TENDER SUM</t>
  </si>
  <si>
    <t>SUBTOTAL</t>
  </si>
  <si>
    <t>VALUE-ADDED TAX (VAT)</t>
  </si>
  <si>
    <t>The tenderer shall add 15% of the subtotal for value-added tax</t>
  </si>
  <si>
    <t>Electrical PDR</t>
  </si>
  <si>
    <t>Mechanical PDR</t>
  </si>
  <si>
    <t>Civil PDR</t>
  </si>
  <si>
    <t>TOTAL</t>
  </si>
  <si>
    <t>Estimate</t>
  </si>
  <si>
    <t>Total</t>
  </si>
  <si>
    <t>Length</t>
  </si>
  <si>
    <t>QTY per m length of wall</t>
  </si>
  <si>
    <t>Excavation</t>
  </si>
  <si>
    <t>Concrete</t>
  </si>
  <si>
    <t>Steel</t>
  </si>
  <si>
    <t>Narrow</t>
  </si>
  <si>
    <t>Vertical</t>
  </si>
  <si>
    <t>The JBCC Preliminaries Code 2101, July 2007 edition for use with the JBCC Principal Building Agreement  Edition  5.0 (Reprint 1) Code  2101,  July  2007  is  taken  to  be  incorporated  herein.    The tenderer is deemed to have referred to these documents for the full intent and meaning of each clause.  These clauses are referred to by number and heading only.  Where standard clauses or options are not applicable to the contract such modifications or corrections as are necessary are  given under each relevant clause. Where an item  is not relevant to this specific contract such item is marked "N/A" signifying "Not Applicable"</t>
  </si>
  <si>
    <t>Refer to Contract Data</t>
  </si>
  <si>
    <r>
      <t xml:space="preserve">Clause 3.0
Clause 3.2.1 is amended by replacing “14.1” with “14.0” Clause 3.7 is amended by the addition of the following:
The  </t>
    </r>
    <r>
      <rPr>
        <b/>
        <sz val="10"/>
        <rFont val="Arial"/>
        <family val="2"/>
      </rPr>
      <t>contractor</t>
    </r>
    <r>
      <rPr>
        <sz val="10"/>
        <rFont val="Arial"/>
        <family val="2"/>
      </rPr>
      <t xml:space="preserve">  shall  supply  and  keep  a  copy  of  the  </t>
    </r>
    <r>
      <rPr>
        <b/>
        <sz val="10"/>
        <rFont val="Arial"/>
        <family val="2"/>
      </rPr>
      <t xml:space="preserve">JBCC </t>
    </r>
    <r>
      <rPr>
        <sz val="10"/>
        <rFont val="Arial"/>
        <family val="2"/>
      </rPr>
      <t xml:space="preserve"> Series  2000  Principal  Building Agreement  and  Preliminaries  applicable  to  this  contract  on  the  site,  to  which  the  employer, </t>
    </r>
    <r>
      <rPr>
        <b/>
        <sz val="10"/>
        <rFont val="Arial"/>
        <family val="2"/>
      </rPr>
      <t>principal agen</t>
    </r>
    <r>
      <rPr>
        <sz val="10"/>
        <rFont val="Arial"/>
        <family val="2"/>
      </rPr>
      <t xml:space="preserve">t and </t>
    </r>
    <r>
      <rPr>
        <b/>
        <sz val="10"/>
        <rFont val="Arial"/>
        <family val="2"/>
      </rPr>
      <t>agents</t>
    </r>
    <r>
      <rPr>
        <sz val="10"/>
        <rFont val="Arial"/>
        <family val="2"/>
      </rPr>
      <t xml:space="preserve"> shall have access at all times</t>
    </r>
  </si>
  <si>
    <r>
      <t xml:space="preserve">Clause 3.11 is amended by replacing the second  reference to “principal agent” with the word </t>
    </r>
    <r>
      <rPr>
        <b/>
        <sz val="10"/>
        <rFont val="Arial"/>
        <family val="2"/>
      </rPr>
      <t>“employer”</t>
    </r>
  </si>
  <si>
    <t>CONTRACTOR'S SITE REPRESENTATIVE</t>
  </si>
  <si>
    <t>COMPLIANCE WITH LAWS AND REGULATIONS</t>
  </si>
  <si>
    <r>
      <t xml:space="preserve">Note: A separate clause has been included in Section C: Specific Preliminaries of the </t>
    </r>
    <r>
      <rPr>
        <b/>
        <sz val="10"/>
        <rFont val="Arial"/>
        <family val="2"/>
      </rPr>
      <t>bills of quantities / lump sum document</t>
    </r>
    <r>
      <rPr>
        <sz val="10"/>
        <rFont val="Arial"/>
        <family val="2"/>
      </rPr>
      <t xml:space="preserve"> for the </t>
    </r>
    <r>
      <rPr>
        <b/>
        <sz val="10"/>
        <rFont val="Arial"/>
        <family val="2"/>
      </rPr>
      <t>contractor</t>
    </r>
    <r>
      <rPr>
        <sz val="10"/>
        <rFont val="Arial"/>
        <family val="2"/>
      </rPr>
      <t xml:space="preserve"> to have the opportunity to price for all the requirements of the Occupational Health and Safety Act, Construction Regulations and Health and Safety Specification</t>
    </r>
  </si>
  <si>
    <t>GENERAL INSURANCES</t>
  </si>
  <si>
    <r>
      <t xml:space="preserve">(a) Without  in  any  way  limiting  the  </t>
    </r>
    <r>
      <rPr>
        <b/>
        <sz val="10"/>
        <rFont val="Arial"/>
        <family val="2"/>
      </rPr>
      <t xml:space="preserve">contractor’s </t>
    </r>
    <r>
      <rPr>
        <sz val="10"/>
        <rFont val="Arial"/>
        <family val="2"/>
      </rPr>
      <t xml:space="preserve"> obligations  in  terms  of  the  contract,  the contractor shall bear the full risk of damage to and/or destruction of the</t>
    </r>
    <r>
      <rPr>
        <b/>
        <sz val="10"/>
        <rFont val="Arial"/>
        <family val="2"/>
      </rPr>
      <t xml:space="preserve"> works </t>
    </r>
    <r>
      <rPr>
        <sz val="10"/>
        <rFont val="Arial"/>
        <family val="2"/>
      </rPr>
      <t xml:space="preserve">by whatever cause  during  construction  of  the  </t>
    </r>
    <r>
      <rPr>
        <b/>
        <sz val="10"/>
        <rFont val="Arial"/>
        <family val="2"/>
      </rPr>
      <t>works</t>
    </r>
    <r>
      <rPr>
        <sz val="10"/>
        <rFont val="Arial"/>
        <family val="2"/>
      </rPr>
      <t xml:space="preserve">  and  hereby  indemnifies  and  holds  harmless  the employer  against  any  such  damage.  The  </t>
    </r>
    <r>
      <rPr>
        <b/>
        <sz val="10"/>
        <rFont val="Arial"/>
        <family val="2"/>
      </rPr>
      <t xml:space="preserve">contractor  </t>
    </r>
    <r>
      <rPr>
        <sz val="10"/>
        <rFont val="Arial"/>
        <family val="2"/>
      </rPr>
      <t xml:space="preserve">shall  take  such  precautions  and security  measures  and  other  steps  for  the  protection  and  security  of  the  </t>
    </r>
    <r>
      <rPr>
        <b/>
        <sz val="10"/>
        <rFont val="Arial"/>
        <family val="2"/>
      </rPr>
      <t>works</t>
    </r>
    <r>
      <rPr>
        <sz val="10"/>
        <rFont val="Arial"/>
        <family val="2"/>
      </rPr>
      <t xml:space="preserve">  as  the contractor may deem necessary</t>
    </r>
  </si>
  <si>
    <r>
      <t xml:space="preserve">(b) The </t>
    </r>
    <r>
      <rPr>
        <b/>
        <sz val="10"/>
        <rFont val="Arial"/>
        <family val="2"/>
      </rPr>
      <t>contracto</t>
    </r>
    <r>
      <rPr>
        <sz val="10"/>
        <rFont val="Arial"/>
        <family val="2"/>
      </rPr>
      <t xml:space="preserve">r shall at all times proceed immediately to remove or dispose of any debris arising from damage to or destruction of the </t>
    </r>
    <r>
      <rPr>
        <b/>
        <sz val="10"/>
        <rFont val="Arial"/>
        <family val="2"/>
      </rPr>
      <t>works</t>
    </r>
    <r>
      <rPr>
        <sz val="10"/>
        <rFont val="Arial"/>
        <family val="2"/>
      </rPr>
      <t xml:space="preserve"> and to rebuild, restore, replace and/or repair the </t>
    </r>
    <r>
      <rPr>
        <b/>
        <sz val="10"/>
        <rFont val="Arial"/>
        <family val="2"/>
      </rPr>
      <t>works</t>
    </r>
  </si>
  <si>
    <r>
      <t>(c) The</t>
    </r>
    <r>
      <rPr>
        <b/>
        <sz val="10"/>
        <rFont val="Arial"/>
        <family val="2"/>
      </rPr>
      <t xml:space="preserve"> employer</t>
    </r>
    <r>
      <rPr>
        <sz val="10"/>
        <rFont val="Arial"/>
        <family val="2"/>
      </rPr>
      <t xml:space="preserve"> shall carry the risk of damage to or destruction of the </t>
    </r>
    <r>
      <rPr>
        <b/>
        <sz val="10"/>
        <rFont val="Arial"/>
        <family val="2"/>
      </rPr>
      <t>works</t>
    </r>
    <r>
      <rPr>
        <sz val="10"/>
        <rFont val="Arial"/>
        <family val="2"/>
      </rPr>
      <t xml:space="preserve"> and materials paid for by the </t>
    </r>
    <r>
      <rPr>
        <b/>
        <sz val="10"/>
        <rFont val="Arial"/>
        <family val="2"/>
      </rPr>
      <t>employer</t>
    </r>
    <r>
      <rPr>
        <sz val="10"/>
        <rFont val="Arial"/>
        <family val="2"/>
      </rPr>
      <t xml:space="preserve"> that is the result of the excepted risks as set out in 10.6</t>
    </r>
  </si>
  <si>
    <r>
      <t xml:space="preserve">(d) Where  the </t>
    </r>
    <r>
      <rPr>
        <b/>
        <sz val="10"/>
        <rFont val="Arial"/>
        <family val="2"/>
      </rPr>
      <t xml:space="preserve"> employer </t>
    </r>
    <r>
      <rPr>
        <sz val="10"/>
        <rFont val="Arial"/>
        <family val="2"/>
      </rPr>
      <t xml:space="preserve"> bears  the  risk  in  terms  of  this  contract,  the </t>
    </r>
    <r>
      <rPr>
        <b/>
        <sz val="10"/>
        <rFont val="Arial"/>
        <family val="2"/>
      </rPr>
      <t xml:space="preserve"> contractor </t>
    </r>
    <r>
      <rPr>
        <sz val="10"/>
        <rFont val="Arial"/>
        <family val="2"/>
      </rPr>
      <t xml:space="preserve"> shall,  if requested to do so, reinstate any damage or destroyed portions of the </t>
    </r>
    <r>
      <rPr>
        <b/>
        <sz val="10"/>
        <rFont val="Arial"/>
        <family val="2"/>
      </rPr>
      <t>works</t>
    </r>
    <r>
      <rPr>
        <sz val="10"/>
        <rFont val="Arial"/>
        <family val="2"/>
      </rPr>
      <t xml:space="preserve"> and the costs of such reinstatement shall be measured and valued in terms of 32.0 hereof</t>
    </r>
  </si>
  <si>
    <r>
      <t xml:space="preserve">(a) The </t>
    </r>
    <r>
      <rPr>
        <b/>
        <sz val="10"/>
        <rFont val="Arial"/>
        <family val="2"/>
      </rPr>
      <t>contractor</t>
    </r>
    <r>
      <rPr>
        <sz val="10"/>
        <rFont val="Arial"/>
        <family val="2"/>
      </rPr>
      <t xml:space="preserve"> shall be liable for and hereby indemnifies the </t>
    </r>
    <r>
      <rPr>
        <b/>
        <sz val="10"/>
        <rFont val="Arial"/>
        <family val="2"/>
      </rPr>
      <t>employer</t>
    </r>
    <r>
      <rPr>
        <sz val="10"/>
        <rFont val="Arial"/>
        <family val="2"/>
      </rPr>
      <t xml:space="preserve"> against any liability, loss,  claim  or proceeding whether arising in common law or by statute, consequent upon personal injuries to or the death of any person whomsoever arising out of or in the course of or caused by the execution of the</t>
    </r>
    <r>
      <rPr>
        <b/>
        <sz val="10"/>
        <rFont val="Arial"/>
        <family val="2"/>
      </rPr>
      <t xml:space="preserve"> works</t>
    </r>
    <r>
      <rPr>
        <sz val="10"/>
        <rFont val="Arial"/>
        <family val="2"/>
      </rPr>
      <t xml:space="preserve"> unless due to any act or negligence of any person for whose actions the</t>
    </r>
    <r>
      <rPr>
        <b/>
        <sz val="10"/>
        <rFont val="Arial"/>
        <family val="2"/>
      </rPr>
      <t xml:space="preserve"> employer</t>
    </r>
    <r>
      <rPr>
        <sz val="10"/>
        <rFont val="Arial"/>
        <family val="2"/>
      </rPr>
      <t xml:space="preserve"> is legally liable</t>
    </r>
  </si>
  <si>
    <r>
      <t>(b) The</t>
    </r>
    <r>
      <rPr>
        <b/>
        <sz val="10"/>
        <rFont val="Arial"/>
        <family val="2"/>
      </rPr>
      <t xml:space="preserve"> contracto</t>
    </r>
    <r>
      <rPr>
        <sz val="10"/>
        <rFont val="Arial"/>
        <family val="2"/>
      </rPr>
      <t>r shall be liable for and hereby indemnifies the employer against any liability, loss,  claim  or  proceeding  consequent  upon  loss  of  or  damage  to  any  moveable  or immovable or personal property or property contiguous to the</t>
    </r>
    <r>
      <rPr>
        <b/>
        <sz val="10"/>
        <rFont val="Arial"/>
        <family val="2"/>
      </rPr>
      <t xml:space="preserve"> site</t>
    </r>
    <r>
      <rPr>
        <sz val="10"/>
        <rFont val="Arial"/>
        <family val="2"/>
      </rPr>
      <t xml:space="preserve">, whether belonging to or under  the  control  of  the  </t>
    </r>
    <r>
      <rPr>
        <b/>
        <sz val="10"/>
        <rFont val="Arial"/>
        <family val="2"/>
      </rPr>
      <t xml:space="preserve">employer  </t>
    </r>
    <r>
      <rPr>
        <sz val="10"/>
        <rFont val="Arial"/>
        <family val="2"/>
      </rPr>
      <t xml:space="preserve">or  any  other  body  or  person,  arising  out  of  or  in  the course of or by reason of the execution of the </t>
    </r>
    <r>
      <rPr>
        <b/>
        <sz val="10"/>
        <rFont val="Arial"/>
        <family val="2"/>
      </rPr>
      <t>works</t>
    </r>
    <r>
      <rPr>
        <sz val="10"/>
        <rFont val="Arial"/>
        <family val="2"/>
      </rPr>
      <t xml:space="preserve"> unless due to any act or negligence of any person for whose actions the </t>
    </r>
    <r>
      <rPr>
        <b/>
        <sz val="10"/>
        <rFont val="Arial"/>
        <family val="2"/>
      </rPr>
      <t>employe</t>
    </r>
    <r>
      <rPr>
        <sz val="10"/>
        <rFont val="Arial"/>
        <family val="2"/>
      </rPr>
      <t>r is legally liable</t>
    </r>
  </si>
  <si>
    <r>
      <t xml:space="preserve">(c)  The  </t>
    </r>
    <r>
      <rPr>
        <b/>
        <sz val="10"/>
        <rFont val="Arial"/>
        <family val="2"/>
      </rPr>
      <t xml:space="preserve">contractor </t>
    </r>
    <r>
      <rPr>
        <sz val="10"/>
        <rFont val="Arial"/>
        <family val="2"/>
      </rPr>
      <t xml:space="preserve"> shall,  upon  receiving  a  </t>
    </r>
    <r>
      <rPr>
        <b/>
        <sz val="10"/>
        <rFont val="Arial"/>
        <family val="2"/>
      </rPr>
      <t xml:space="preserve">contract  instruction </t>
    </r>
    <r>
      <rPr>
        <sz val="10"/>
        <rFont val="Arial"/>
        <family val="2"/>
      </rPr>
      <t xml:space="preserve"> from  the  </t>
    </r>
    <r>
      <rPr>
        <b/>
        <sz val="10"/>
        <rFont val="Arial"/>
        <family val="2"/>
      </rPr>
      <t>principal  agent</t>
    </r>
    <r>
      <rPr>
        <sz val="10"/>
        <rFont val="Arial"/>
        <family val="2"/>
      </rPr>
      <t xml:space="preserve">, cause the same to be made good in a perfect and workmanlike manner at his own cost and in default thereof the </t>
    </r>
    <r>
      <rPr>
        <b/>
        <sz val="10"/>
        <rFont val="Arial"/>
        <family val="2"/>
      </rPr>
      <t>employe</t>
    </r>
    <r>
      <rPr>
        <sz val="10"/>
        <rFont val="Arial"/>
        <family val="2"/>
      </rPr>
      <t xml:space="preserve">r shall be entitled to cause it to be made good and to recover the  cost  thereof  from  the  </t>
    </r>
    <r>
      <rPr>
        <b/>
        <sz val="10"/>
        <rFont val="Arial"/>
        <family val="2"/>
      </rPr>
      <t>contractor</t>
    </r>
    <r>
      <rPr>
        <sz val="10"/>
        <rFont val="Arial"/>
        <family val="2"/>
      </rPr>
      <t xml:space="preserve">  or  to  deduct  the  same  from  amounts  due  to  the</t>
    </r>
    <r>
      <rPr>
        <b/>
        <sz val="10"/>
        <rFont val="Arial"/>
        <family val="2"/>
      </rPr>
      <t xml:space="preserve"> contractor</t>
    </r>
  </si>
  <si>
    <r>
      <t xml:space="preserve">(d) The </t>
    </r>
    <r>
      <rPr>
        <b/>
        <sz val="10"/>
        <rFont val="Arial"/>
        <family val="2"/>
      </rPr>
      <t xml:space="preserve">contractor </t>
    </r>
    <r>
      <rPr>
        <sz val="10"/>
        <rFont val="Arial"/>
        <family val="2"/>
      </rPr>
      <t xml:space="preserve">shall be responsible for the protection and safety of such portions of the premises placed under his control by the </t>
    </r>
    <r>
      <rPr>
        <b/>
        <sz val="10"/>
        <rFont val="Arial"/>
        <family val="2"/>
      </rPr>
      <t>employer</t>
    </r>
    <r>
      <rPr>
        <sz val="10"/>
        <rFont val="Arial"/>
        <family val="2"/>
      </rPr>
      <t xml:space="preserve"> for the purpose of executing the </t>
    </r>
    <r>
      <rPr>
        <b/>
        <sz val="10"/>
        <rFont val="Arial"/>
        <family val="2"/>
      </rPr>
      <t>works</t>
    </r>
    <r>
      <rPr>
        <sz val="10"/>
        <rFont val="Arial"/>
        <family val="2"/>
      </rPr>
      <t xml:space="preserve"> until the issue of the </t>
    </r>
    <r>
      <rPr>
        <b/>
        <sz val="10"/>
        <rFont val="Arial"/>
        <family val="2"/>
      </rPr>
      <t>certificate of practical completion</t>
    </r>
  </si>
  <si>
    <r>
      <t xml:space="preserve">(e)  Where  the  execution  of  the  </t>
    </r>
    <r>
      <rPr>
        <b/>
        <sz val="10"/>
        <rFont val="Arial"/>
        <family val="2"/>
      </rPr>
      <t>works</t>
    </r>
    <r>
      <rPr>
        <sz val="10"/>
        <rFont val="Arial"/>
        <family val="2"/>
      </rPr>
      <t xml:space="preserve">  involves  the  risk  of  removal  of  or  interference  with support to adjoining properties including land or structures or any structures to be altered or added  to,  the  </t>
    </r>
    <r>
      <rPr>
        <b/>
        <sz val="10"/>
        <rFont val="Arial"/>
        <family val="2"/>
      </rPr>
      <t>contracto</t>
    </r>
    <r>
      <rPr>
        <sz val="10"/>
        <rFont val="Arial"/>
        <family val="2"/>
      </rPr>
      <t xml:space="preserve">r  shall  obtain  adequate  insurance  and  will  remain  adequately insured or insured to the specific limit stated in the contract against the death of or injury to persons or damage to such property consequent on such removal or interference with the support until such portion of the </t>
    </r>
    <r>
      <rPr>
        <b/>
        <sz val="10"/>
        <rFont val="Arial"/>
        <family val="2"/>
      </rPr>
      <t xml:space="preserve">works </t>
    </r>
    <r>
      <rPr>
        <sz val="10"/>
        <rFont val="Arial"/>
        <family val="2"/>
      </rPr>
      <t>has been completed</t>
    </r>
  </si>
  <si>
    <r>
      <t xml:space="preserve">The  </t>
    </r>
    <r>
      <rPr>
        <b/>
        <sz val="10"/>
        <rFont val="Arial"/>
        <family val="2"/>
      </rPr>
      <t>contractor</t>
    </r>
    <r>
      <rPr>
        <sz val="10"/>
        <rFont val="Arial"/>
        <family val="2"/>
      </rPr>
      <t xml:space="preserve">  shall,  from  the  </t>
    </r>
    <r>
      <rPr>
        <b/>
        <sz val="10"/>
        <rFont val="Arial"/>
        <family val="2"/>
      </rPr>
      <t>commencement  date</t>
    </r>
    <r>
      <rPr>
        <sz val="10"/>
        <rFont val="Arial"/>
        <family val="2"/>
      </rPr>
      <t xml:space="preserve">  of  the  </t>
    </r>
    <r>
      <rPr>
        <b/>
        <sz val="10"/>
        <rFont val="Arial"/>
        <family val="2"/>
      </rPr>
      <t>works</t>
    </r>
    <r>
      <rPr>
        <sz val="10"/>
        <rFont val="Arial"/>
        <family val="2"/>
      </rPr>
      <t xml:space="preserve">  until  the  date  of  the </t>
    </r>
    <r>
      <rPr>
        <b/>
        <sz val="10"/>
        <rFont val="Arial"/>
        <family val="2"/>
      </rPr>
      <t>certificate  of  practical  completion</t>
    </r>
    <r>
      <rPr>
        <sz val="10"/>
        <rFont val="Arial"/>
        <family val="2"/>
      </rPr>
      <t xml:space="preserve">  bear  the  full  risk  of  and  hereby  indemnifies  and  holds harmless  the  </t>
    </r>
    <r>
      <rPr>
        <b/>
        <sz val="10"/>
        <rFont val="Arial"/>
        <family val="2"/>
      </rPr>
      <t xml:space="preserve">employer </t>
    </r>
    <r>
      <rPr>
        <sz val="10"/>
        <rFont val="Arial"/>
        <family val="2"/>
      </rPr>
      <t xml:space="preserve"> against  any damage  to  and/or  destruction  of  the  </t>
    </r>
    <r>
      <rPr>
        <b/>
        <sz val="10"/>
        <rFont val="Arial"/>
        <family val="2"/>
      </rPr>
      <t>works</t>
    </r>
    <r>
      <rPr>
        <sz val="10"/>
        <rFont val="Arial"/>
        <family val="2"/>
      </rPr>
      <t xml:space="preserve">  consequent upon a catastrophic ground movement as mentioned above. The  </t>
    </r>
    <r>
      <rPr>
        <b/>
        <sz val="10"/>
        <rFont val="Arial"/>
        <family val="2"/>
      </rPr>
      <t>contractor</t>
    </r>
    <r>
      <rPr>
        <sz val="10"/>
        <rFont val="Arial"/>
        <family val="2"/>
      </rPr>
      <t xml:space="preserve"> shall take such precautions and security measures and other steps for the protection of the </t>
    </r>
    <r>
      <rPr>
        <b/>
        <sz val="10"/>
        <rFont val="Arial"/>
        <family val="2"/>
      </rPr>
      <t xml:space="preserve">works </t>
    </r>
    <r>
      <rPr>
        <sz val="10"/>
        <rFont val="Arial"/>
        <family val="2"/>
      </rPr>
      <t>as he may deem necessary</t>
    </r>
  </si>
  <si>
    <r>
      <t xml:space="preserve">When so instructed to do so by the </t>
    </r>
    <r>
      <rPr>
        <b/>
        <sz val="10"/>
        <rFont val="Arial"/>
        <family val="2"/>
      </rPr>
      <t>principal agent</t>
    </r>
    <r>
      <rPr>
        <sz val="10"/>
        <rFont val="Arial"/>
        <family val="2"/>
      </rPr>
      <t>, the</t>
    </r>
    <r>
      <rPr>
        <b/>
        <sz val="10"/>
        <rFont val="Arial"/>
        <family val="2"/>
      </rPr>
      <t xml:space="preserve"> contractor</t>
    </r>
    <r>
      <rPr>
        <sz val="10"/>
        <rFont val="Arial"/>
        <family val="2"/>
      </rPr>
      <t xml:space="preserve"> shall proceed immediately to remove and/or dispose of any debris arising from damage to or destruction of the </t>
    </r>
    <r>
      <rPr>
        <b/>
        <sz val="10"/>
        <rFont val="Arial"/>
        <family val="2"/>
      </rPr>
      <t xml:space="preserve">works </t>
    </r>
    <r>
      <rPr>
        <sz val="10"/>
        <rFont val="Arial"/>
        <family val="2"/>
      </rPr>
      <t>and to rebuild, restore, replace and/or repair the</t>
    </r>
    <r>
      <rPr>
        <b/>
        <sz val="10"/>
        <rFont val="Arial"/>
        <family val="2"/>
      </rPr>
      <t xml:space="preserve"> works</t>
    </r>
    <r>
      <rPr>
        <sz val="10"/>
        <rFont val="Arial"/>
        <family val="2"/>
      </rPr>
      <t>, at the</t>
    </r>
    <r>
      <rPr>
        <b/>
        <sz val="10"/>
        <rFont val="Arial"/>
        <family val="2"/>
      </rPr>
      <t xml:space="preserve"> contractor’s</t>
    </r>
    <r>
      <rPr>
        <sz val="10"/>
        <rFont val="Arial"/>
        <family val="2"/>
      </rPr>
      <t xml:space="preserve"> own costs</t>
    </r>
  </si>
  <si>
    <r>
      <t xml:space="preserve">The </t>
    </r>
    <r>
      <rPr>
        <b/>
        <sz val="10"/>
        <rFont val="Arial"/>
        <family val="2"/>
      </rPr>
      <t>contractor</t>
    </r>
    <r>
      <rPr>
        <sz val="10"/>
        <rFont val="Arial"/>
        <family val="2"/>
      </rPr>
      <t xml:space="preserve"> shall be liable for and hereby indemnifies and holds harmless the  </t>
    </r>
    <r>
      <rPr>
        <b/>
        <sz val="10"/>
        <rFont val="Arial"/>
        <family val="2"/>
      </rPr>
      <t>employer</t>
    </r>
    <r>
      <rPr>
        <sz val="10"/>
        <rFont val="Arial"/>
        <family val="2"/>
      </rPr>
      <t xml:space="preserve"> against  any  liability,  loss,  claim  or  proceeding  arising  at  any  time  during  the  period  of  the contract whether arising in common law or by statute, consequent upon personal injuries to or the death of any person whomsoever resulting from, arising out of, or caused by a catastrophic ground movement as mentioned above</t>
    </r>
  </si>
  <si>
    <r>
      <t>The</t>
    </r>
    <r>
      <rPr>
        <b/>
        <sz val="10"/>
        <rFont val="Arial"/>
        <family val="2"/>
      </rPr>
      <t xml:space="preserve"> contractor</t>
    </r>
    <r>
      <rPr>
        <sz val="10"/>
        <rFont val="Arial"/>
        <family val="2"/>
      </rPr>
      <t xml:space="preserve"> shall be liable for and hereby indemnifies the </t>
    </r>
    <r>
      <rPr>
        <b/>
        <sz val="10"/>
        <rFont val="Arial"/>
        <family val="2"/>
      </rPr>
      <t>employe</t>
    </r>
    <r>
      <rPr>
        <sz val="10"/>
        <rFont val="Arial"/>
        <family val="2"/>
      </rPr>
      <t xml:space="preserve">r against any and all liability, loss, claim or proceeding consequent upon loss of or damage to any moveable or immovable or personal property or property contiguous to the </t>
    </r>
    <r>
      <rPr>
        <b/>
        <sz val="10"/>
        <rFont val="Arial"/>
        <family val="2"/>
      </rPr>
      <t>site</t>
    </r>
    <r>
      <rPr>
        <sz val="10"/>
        <rFont val="Arial"/>
        <family val="2"/>
      </rPr>
      <t xml:space="preserve">, whether belonging to or under the control of the </t>
    </r>
    <r>
      <rPr>
        <b/>
        <sz val="10"/>
        <rFont val="Arial"/>
        <family val="2"/>
      </rPr>
      <t>employer</t>
    </r>
    <r>
      <rPr>
        <sz val="10"/>
        <rFont val="Arial"/>
        <family val="2"/>
      </rPr>
      <t xml:space="preserve"> or any other body or person whomsoever arising out of or caused by a catastrophic ground movement, as mentioned above, which occurred during the period of the contract</t>
    </r>
  </si>
  <si>
    <r>
      <rPr>
        <b/>
        <sz val="10"/>
        <rFont val="Arial"/>
        <family val="2"/>
      </rPr>
      <t>10.7.3</t>
    </r>
    <r>
      <rPr>
        <sz val="10"/>
        <rFont val="Arial"/>
        <family val="2"/>
      </rPr>
      <t xml:space="preserve"> It is the responsibility of the </t>
    </r>
    <r>
      <rPr>
        <b/>
        <sz val="10"/>
        <rFont val="Arial"/>
        <family val="2"/>
      </rPr>
      <t>contracto</t>
    </r>
    <r>
      <rPr>
        <sz val="10"/>
        <rFont val="Arial"/>
        <family val="2"/>
      </rPr>
      <t xml:space="preserve">r to ensure that he has adequate insurance to cover his risk and liability as mentioned in 10.7.1 and 10.7.2. Without limiting the </t>
    </r>
    <r>
      <rPr>
        <b/>
        <sz val="10"/>
        <rFont val="Arial"/>
        <family val="2"/>
      </rPr>
      <t xml:space="preserve">contractor’s </t>
    </r>
    <r>
      <rPr>
        <sz val="10"/>
        <rFont val="Arial"/>
        <family val="2"/>
      </rPr>
      <t xml:space="preserve">obligations in terms of the contract, the </t>
    </r>
    <r>
      <rPr>
        <b/>
        <sz val="10"/>
        <rFont val="Arial"/>
        <family val="2"/>
      </rPr>
      <t xml:space="preserve">contractor </t>
    </r>
    <r>
      <rPr>
        <sz val="10"/>
        <rFont val="Arial"/>
        <family val="2"/>
      </rPr>
      <t xml:space="preserve">shall, within twenty-one (21) </t>
    </r>
    <r>
      <rPr>
        <b/>
        <sz val="10"/>
        <rFont val="Arial"/>
        <family val="2"/>
      </rPr>
      <t>calendar days</t>
    </r>
    <r>
      <rPr>
        <sz val="10"/>
        <rFont val="Arial"/>
        <family val="2"/>
      </rPr>
      <t xml:space="preserve"> of the commencement date but before commencement of the </t>
    </r>
    <r>
      <rPr>
        <b/>
        <sz val="10"/>
        <rFont val="Arial"/>
        <family val="2"/>
      </rPr>
      <t>works</t>
    </r>
    <r>
      <rPr>
        <sz val="10"/>
        <rFont val="Arial"/>
        <family val="2"/>
      </rPr>
      <t xml:space="preserve">, submit to the employer proof of such insurance policy, if requested to do so </t>
    </r>
  </si>
  <si>
    <r>
      <rPr>
        <b/>
        <sz val="10"/>
        <rFont val="Arial"/>
        <family val="2"/>
      </rPr>
      <t xml:space="preserve">10.7.4 </t>
    </r>
    <r>
      <rPr>
        <sz val="10"/>
        <rFont val="Arial"/>
        <family val="2"/>
      </rPr>
      <t xml:space="preserve">The employer shall be entitled to recover any and all losses and/or damages of whatever nature suffered or incurred consequent upon the </t>
    </r>
    <r>
      <rPr>
        <b/>
        <sz val="10"/>
        <rFont val="Arial"/>
        <family val="2"/>
      </rPr>
      <t>contractor’s</t>
    </r>
    <r>
      <rPr>
        <sz val="10"/>
        <rFont val="Arial"/>
        <family val="2"/>
      </rPr>
      <t xml:space="preserve"> default of his obligations as set out in 10.7.1; 10.7.2 and 10.7.3. Such losses or damages may be recovered from the </t>
    </r>
    <r>
      <rPr>
        <b/>
        <sz val="10"/>
        <rFont val="Arial"/>
        <family val="2"/>
      </rPr>
      <t>contractor</t>
    </r>
    <r>
      <rPr>
        <sz val="10"/>
        <rFont val="Arial"/>
        <family val="2"/>
      </rPr>
      <t xml:space="preserve"> or by deducting the same from any amounts still due under this contract or under any other contract presently or hereafter existing between the </t>
    </r>
    <r>
      <rPr>
        <b/>
        <sz val="10"/>
        <rFont val="Arial"/>
        <family val="2"/>
      </rPr>
      <t>employe</t>
    </r>
    <r>
      <rPr>
        <sz val="10"/>
        <rFont val="Arial"/>
        <family val="2"/>
      </rPr>
      <t xml:space="preserve">r and the </t>
    </r>
    <r>
      <rPr>
        <b/>
        <sz val="10"/>
        <rFont val="Arial"/>
        <family val="2"/>
      </rPr>
      <t>contractor</t>
    </r>
    <r>
      <rPr>
        <sz val="10"/>
        <rFont val="Arial"/>
        <family val="2"/>
      </rPr>
      <t xml:space="preserve"> and for this purpose all these contracts shall be considered one indivisible whole </t>
    </r>
  </si>
  <si>
    <t>SPECIAL INSURANCES</t>
  </si>
  <si>
    <r>
      <t>14.1 In respect of contracts with a</t>
    </r>
    <r>
      <rPr>
        <b/>
        <sz val="10"/>
        <rFont val="Arial"/>
        <family val="2"/>
      </rPr>
      <t xml:space="preserve"> contract sum </t>
    </r>
    <r>
      <rPr>
        <sz val="10"/>
        <rFont val="Arial"/>
        <family val="2"/>
      </rPr>
      <t xml:space="preserve">up to R1 million, the </t>
    </r>
    <r>
      <rPr>
        <b/>
        <sz val="10"/>
        <rFont val="Arial"/>
        <family val="2"/>
      </rPr>
      <t>security</t>
    </r>
    <r>
      <rPr>
        <sz val="10"/>
        <rFont val="Arial"/>
        <family val="2"/>
      </rPr>
      <t xml:space="preserve"> to be provided by the </t>
    </r>
    <r>
      <rPr>
        <b/>
        <sz val="10"/>
        <rFont val="Arial"/>
        <family val="2"/>
      </rPr>
      <t>contractor</t>
    </r>
    <r>
      <rPr>
        <sz val="10"/>
        <rFont val="Arial"/>
        <family val="2"/>
      </rPr>
      <t xml:space="preserve"> to the </t>
    </r>
    <r>
      <rPr>
        <b/>
        <sz val="10"/>
        <rFont val="Arial"/>
        <family val="2"/>
      </rPr>
      <t>employer</t>
    </r>
    <r>
      <rPr>
        <sz val="10"/>
        <rFont val="Arial"/>
        <family val="2"/>
      </rPr>
      <t xml:space="preserve"> will be a payment reduction of five per cent (5%) of the value certified in the </t>
    </r>
    <r>
      <rPr>
        <b/>
        <sz val="10"/>
        <rFont val="Arial"/>
        <family val="2"/>
      </rPr>
      <t>payment certificate</t>
    </r>
    <r>
      <rPr>
        <sz val="10"/>
        <rFont val="Arial"/>
        <family val="2"/>
      </rPr>
      <t xml:space="preserve"> (excluding VAT)</t>
    </r>
  </si>
  <si>
    <r>
      <t>14.1.1 The payment reduction of the value certified in a</t>
    </r>
    <r>
      <rPr>
        <b/>
        <sz val="10"/>
        <rFont val="Arial"/>
        <family val="2"/>
      </rPr>
      <t xml:space="preserve"> payment certificate</t>
    </r>
    <r>
      <rPr>
        <sz val="10"/>
        <rFont val="Arial"/>
        <family val="2"/>
      </rPr>
      <t xml:space="preserve"> shall be mutatis mutandi in terms of 31.8(A) </t>
    </r>
  </si>
  <si>
    <r>
      <t xml:space="preserve">14.1.2 The </t>
    </r>
    <r>
      <rPr>
        <b/>
        <sz val="10"/>
        <rFont val="Arial"/>
        <family val="2"/>
      </rPr>
      <t>employer</t>
    </r>
    <r>
      <rPr>
        <sz val="10"/>
        <rFont val="Arial"/>
        <family val="2"/>
      </rPr>
      <t xml:space="preserve"> shall be entitled to recover expense and loss from the payment reduction in terms of 33.0 provided that the </t>
    </r>
    <r>
      <rPr>
        <b/>
        <sz val="10"/>
        <rFont val="Arial"/>
        <family val="2"/>
      </rPr>
      <t xml:space="preserve">employer </t>
    </r>
    <r>
      <rPr>
        <sz val="10"/>
        <rFont val="Arial"/>
        <family val="2"/>
      </rPr>
      <t>complies with the provisions of 33.4 in which event the</t>
    </r>
    <r>
      <rPr>
        <b/>
        <sz val="10"/>
        <rFont val="Arial"/>
        <family val="2"/>
      </rPr>
      <t xml:space="preserve"> employer’s</t>
    </r>
    <r>
      <rPr>
        <sz val="10"/>
        <rFont val="Arial"/>
        <family val="2"/>
      </rPr>
      <t xml:space="preserve"> entitlement shall take precedence over his obligations to refund the payment reduction</t>
    </r>
    <r>
      <rPr>
        <b/>
        <sz val="10"/>
        <rFont val="Arial"/>
        <family val="2"/>
      </rPr>
      <t xml:space="preserve"> security </t>
    </r>
    <r>
      <rPr>
        <sz val="10"/>
        <rFont val="Arial"/>
        <family val="2"/>
      </rPr>
      <t xml:space="preserve">or portions thereof to the </t>
    </r>
    <r>
      <rPr>
        <b/>
        <sz val="10"/>
        <rFont val="Arial"/>
        <family val="2"/>
      </rPr>
      <t xml:space="preserve">contractor </t>
    </r>
  </si>
  <si>
    <r>
      <t xml:space="preserve">14.2 In respect of contracts with a </t>
    </r>
    <r>
      <rPr>
        <b/>
        <sz val="10"/>
        <rFont val="Arial"/>
        <family val="2"/>
      </rPr>
      <t>contract sum</t>
    </r>
    <r>
      <rPr>
        <sz val="10"/>
        <rFont val="Arial"/>
        <family val="2"/>
      </rPr>
      <t xml:space="preserve"> above R1 million, the </t>
    </r>
    <r>
      <rPr>
        <b/>
        <sz val="10"/>
        <rFont val="Arial"/>
        <family val="2"/>
      </rPr>
      <t>contractor</t>
    </r>
    <r>
      <rPr>
        <sz val="10"/>
        <rFont val="Arial"/>
        <family val="2"/>
      </rPr>
      <t xml:space="preserve"> shall have the right to select the </t>
    </r>
    <r>
      <rPr>
        <b/>
        <sz val="10"/>
        <rFont val="Arial"/>
        <family val="2"/>
      </rPr>
      <t>security</t>
    </r>
    <r>
      <rPr>
        <sz val="10"/>
        <rFont val="Arial"/>
        <family val="2"/>
      </rPr>
      <t xml:space="preserve"> to be provided in terms of 14.3, 14.4, 14.5, 14.6, or 14.7 as stated in the </t>
    </r>
    <r>
      <rPr>
        <b/>
        <sz val="10"/>
        <rFont val="Arial"/>
        <family val="2"/>
      </rPr>
      <t>schedule</t>
    </r>
    <r>
      <rPr>
        <sz val="10"/>
        <rFont val="Arial"/>
        <family val="2"/>
      </rPr>
      <t xml:space="preserve">. Such </t>
    </r>
    <r>
      <rPr>
        <b/>
        <sz val="10"/>
        <rFont val="Arial"/>
        <family val="2"/>
      </rPr>
      <t>security</t>
    </r>
    <r>
      <rPr>
        <sz val="10"/>
        <rFont val="Arial"/>
        <family val="2"/>
      </rPr>
      <t xml:space="preserve"> shall be provided to the </t>
    </r>
    <r>
      <rPr>
        <b/>
        <sz val="10"/>
        <rFont val="Arial"/>
        <family val="2"/>
      </rPr>
      <t>employer</t>
    </r>
    <r>
      <rPr>
        <sz val="10"/>
        <rFont val="Arial"/>
        <family val="2"/>
      </rPr>
      <t xml:space="preserve"> within twenty-one (21) </t>
    </r>
    <r>
      <rPr>
        <b/>
        <sz val="10"/>
        <rFont val="Arial"/>
        <family val="2"/>
      </rPr>
      <t xml:space="preserve">calendar days </t>
    </r>
    <r>
      <rPr>
        <sz val="10"/>
        <rFont val="Arial"/>
        <family val="2"/>
      </rPr>
      <t xml:space="preserve">from </t>
    </r>
    <r>
      <rPr>
        <b/>
        <sz val="10"/>
        <rFont val="Arial"/>
        <family val="2"/>
      </rPr>
      <t>commencement date</t>
    </r>
    <r>
      <rPr>
        <sz val="10"/>
        <rFont val="Arial"/>
        <family val="2"/>
      </rPr>
      <t xml:space="preserve">. Should the </t>
    </r>
    <r>
      <rPr>
        <b/>
        <sz val="10"/>
        <rFont val="Arial"/>
        <family val="2"/>
      </rPr>
      <t xml:space="preserve">contractor </t>
    </r>
    <r>
      <rPr>
        <sz val="10"/>
        <rFont val="Arial"/>
        <family val="2"/>
      </rPr>
      <t>fail to select the</t>
    </r>
    <r>
      <rPr>
        <b/>
        <sz val="10"/>
        <rFont val="Arial"/>
        <family val="2"/>
      </rPr>
      <t xml:space="preserve"> security </t>
    </r>
    <r>
      <rPr>
        <sz val="10"/>
        <rFont val="Arial"/>
        <family val="2"/>
      </rPr>
      <t xml:space="preserve">to be provided or should the </t>
    </r>
    <r>
      <rPr>
        <b/>
        <sz val="10"/>
        <rFont val="Arial"/>
        <family val="2"/>
      </rPr>
      <t>contractor</t>
    </r>
    <r>
      <rPr>
        <sz val="10"/>
        <rFont val="Arial"/>
        <family val="2"/>
      </rPr>
      <t xml:space="preserve"> fail to provide the </t>
    </r>
    <r>
      <rPr>
        <b/>
        <sz val="10"/>
        <rFont val="Arial"/>
        <family val="2"/>
      </rPr>
      <t>employer</t>
    </r>
    <r>
      <rPr>
        <sz val="10"/>
        <rFont val="Arial"/>
        <family val="2"/>
      </rPr>
      <t xml:space="preserve"> with the selected security within twenty-one (21) </t>
    </r>
    <r>
      <rPr>
        <b/>
        <sz val="10"/>
        <rFont val="Arial"/>
        <family val="2"/>
      </rPr>
      <t>calendar days</t>
    </r>
    <r>
      <rPr>
        <sz val="10"/>
        <rFont val="Arial"/>
        <family val="2"/>
      </rPr>
      <t xml:space="preserve"> from </t>
    </r>
    <r>
      <rPr>
        <b/>
        <sz val="10"/>
        <rFont val="Arial"/>
        <family val="2"/>
      </rPr>
      <t>commencement date</t>
    </r>
    <r>
      <rPr>
        <sz val="10"/>
        <rFont val="Arial"/>
        <family val="2"/>
      </rPr>
      <t xml:space="preserve">, the </t>
    </r>
    <r>
      <rPr>
        <b/>
        <sz val="10"/>
        <rFont val="Arial"/>
        <family val="2"/>
      </rPr>
      <t>security</t>
    </r>
    <r>
      <rPr>
        <sz val="10"/>
        <rFont val="Arial"/>
        <family val="2"/>
      </rPr>
      <t xml:space="preserve"> in terms of 14.7 shall be deemed to have been selected </t>
    </r>
  </si>
  <si>
    <r>
      <t xml:space="preserve">14.3 Where </t>
    </r>
    <r>
      <rPr>
        <b/>
        <sz val="10"/>
        <rFont val="Arial"/>
        <family val="2"/>
      </rPr>
      <t>security</t>
    </r>
    <r>
      <rPr>
        <sz val="10"/>
        <rFont val="Arial"/>
        <family val="2"/>
      </rPr>
      <t xml:space="preserve"> as a cash deposit of ten per cent (10%) of the </t>
    </r>
    <r>
      <rPr>
        <b/>
        <sz val="10"/>
        <rFont val="Arial"/>
        <family val="2"/>
      </rPr>
      <t>contract sum</t>
    </r>
    <r>
      <rPr>
        <sz val="10"/>
        <rFont val="Arial"/>
        <family val="2"/>
      </rPr>
      <t xml:space="preserve"> (excluding VAT) has been selected: </t>
    </r>
  </si>
  <si>
    <r>
      <t xml:space="preserve">14.4.1  The </t>
    </r>
    <r>
      <rPr>
        <b/>
        <sz val="10"/>
        <rFont val="Arial"/>
        <family val="2"/>
      </rPr>
      <t xml:space="preserve"> contractor</t>
    </r>
    <r>
      <rPr>
        <sz val="10"/>
        <rFont val="Arial"/>
        <family val="2"/>
      </rPr>
      <t xml:space="preserve">  shall  furnish  the  employer  with  an  acceptable  variable </t>
    </r>
    <r>
      <rPr>
        <b/>
        <sz val="10"/>
        <rFont val="Arial"/>
        <family val="2"/>
      </rPr>
      <t xml:space="preserve"> construction guarantee</t>
    </r>
    <r>
      <rPr>
        <sz val="10"/>
        <rFont val="Arial"/>
        <family val="2"/>
      </rPr>
      <t xml:space="preserve">  equal in  value to ten per cent (10%) of the  </t>
    </r>
    <r>
      <rPr>
        <b/>
        <sz val="10"/>
        <rFont val="Arial"/>
        <family val="2"/>
      </rPr>
      <t>contract sum</t>
    </r>
    <r>
      <rPr>
        <sz val="10"/>
        <rFont val="Arial"/>
        <family val="2"/>
      </rPr>
      <t xml:space="preserve">  (excluding VAT) within twenty-one (21) </t>
    </r>
    <r>
      <rPr>
        <b/>
        <sz val="10"/>
        <rFont val="Arial"/>
        <family val="2"/>
      </rPr>
      <t>calendar days</t>
    </r>
    <r>
      <rPr>
        <sz val="10"/>
        <rFont val="Arial"/>
        <family val="2"/>
      </rPr>
      <t xml:space="preserve"> from </t>
    </r>
    <r>
      <rPr>
        <b/>
        <sz val="10"/>
        <rFont val="Arial"/>
        <family val="2"/>
      </rPr>
      <t>commencement date</t>
    </r>
  </si>
  <si>
    <r>
      <t xml:space="preserve">14.4.2 The variable </t>
    </r>
    <r>
      <rPr>
        <b/>
        <sz val="10"/>
        <rFont val="Arial"/>
        <family val="2"/>
      </rPr>
      <t>construction guarantee</t>
    </r>
    <r>
      <rPr>
        <sz val="10"/>
        <rFont val="Arial"/>
        <family val="2"/>
      </rPr>
      <t xml:space="preserve"> shall reduce and expire in terms of the Variable </t>
    </r>
    <r>
      <rPr>
        <b/>
        <sz val="10"/>
        <rFont val="Arial"/>
        <family val="2"/>
      </rPr>
      <t>Construction Guarantee</t>
    </r>
    <r>
      <rPr>
        <sz val="10"/>
        <rFont val="Arial"/>
        <family val="2"/>
      </rPr>
      <t xml:space="preserve"> form included in the invitation to tender</t>
    </r>
  </si>
  <si>
    <r>
      <t xml:space="preserve">14.4.3  The  </t>
    </r>
    <r>
      <rPr>
        <b/>
        <sz val="10"/>
        <rFont val="Arial"/>
        <family val="2"/>
      </rPr>
      <t xml:space="preserve">employer </t>
    </r>
    <r>
      <rPr>
        <sz val="10"/>
        <rFont val="Arial"/>
        <family val="2"/>
      </rPr>
      <t xml:space="preserve"> shall  return  the  variable  </t>
    </r>
    <r>
      <rPr>
        <b/>
        <sz val="10"/>
        <rFont val="Arial"/>
        <family val="2"/>
      </rPr>
      <t>construction  guarantee</t>
    </r>
    <r>
      <rPr>
        <sz val="10"/>
        <rFont val="Arial"/>
        <family val="2"/>
      </rPr>
      <t xml:space="preserve">  to  the  </t>
    </r>
    <r>
      <rPr>
        <b/>
        <sz val="10"/>
        <rFont val="Arial"/>
        <family val="2"/>
      </rPr>
      <t xml:space="preserve">contractor </t>
    </r>
    <r>
      <rPr>
        <sz val="10"/>
        <rFont val="Arial"/>
        <family val="2"/>
      </rPr>
      <t xml:space="preserve">within fourteen (14) </t>
    </r>
    <r>
      <rPr>
        <b/>
        <sz val="10"/>
        <rFont val="Arial"/>
        <family val="2"/>
      </rPr>
      <t>calendar days</t>
    </r>
    <r>
      <rPr>
        <sz val="10"/>
        <rFont val="Arial"/>
        <family val="2"/>
      </rPr>
      <t xml:space="preserve"> of it expiring</t>
    </r>
  </si>
  <si>
    <r>
      <t>14.4.4 Where the</t>
    </r>
    <r>
      <rPr>
        <b/>
        <sz val="10"/>
        <rFont val="Arial"/>
        <family val="2"/>
      </rPr>
      <t xml:space="preserve"> employer</t>
    </r>
    <r>
      <rPr>
        <sz val="10"/>
        <rFont val="Arial"/>
        <family val="2"/>
      </rPr>
      <t xml:space="preserve"> has a right of recovery against the</t>
    </r>
    <r>
      <rPr>
        <b/>
        <sz val="10"/>
        <rFont val="Arial"/>
        <family val="2"/>
      </rPr>
      <t xml:space="preserve"> contractor </t>
    </r>
    <r>
      <rPr>
        <sz val="10"/>
        <rFont val="Arial"/>
        <family val="2"/>
      </rPr>
      <t xml:space="preserve">in terms of 33.0, the employer shall issue a written demand in terms of the  variable </t>
    </r>
    <r>
      <rPr>
        <b/>
        <sz val="10"/>
        <rFont val="Arial"/>
        <family val="2"/>
      </rPr>
      <t>construction guarantee</t>
    </r>
  </si>
  <si>
    <r>
      <t xml:space="preserve">14.5 Where </t>
    </r>
    <r>
      <rPr>
        <b/>
        <sz val="10"/>
        <rFont val="Arial"/>
        <family val="2"/>
      </rPr>
      <t>security</t>
    </r>
    <r>
      <rPr>
        <sz val="10"/>
        <rFont val="Arial"/>
        <family val="2"/>
      </rPr>
      <t xml:space="preserve"> as a fixed </t>
    </r>
    <r>
      <rPr>
        <b/>
        <sz val="10"/>
        <rFont val="Arial"/>
        <family val="2"/>
      </rPr>
      <t>construction guarantee</t>
    </r>
    <r>
      <rPr>
        <sz val="10"/>
        <rFont val="Arial"/>
        <family val="2"/>
      </rPr>
      <t xml:space="preserve"> of five per cent (5%) of the </t>
    </r>
    <r>
      <rPr>
        <b/>
        <sz val="10"/>
        <rFont val="Arial"/>
        <family val="2"/>
      </rPr>
      <t xml:space="preserve">contract sum </t>
    </r>
    <r>
      <rPr>
        <sz val="10"/>
        <rFont val="Arial"/>
        <family val="2"/>
      </rPr>
      <t xml:space="preserve">(excluding VAT) and a five per cent (5%) payment reduction of the value certified in the </t>
    </r>
    <r>
      <rPr>
        <b/>
        <sz val="10"/>
        <rFont val="Arial"/>
        <family val="2"/>
      </rPr>
      <t xml:space="preserve">payment certificate </t>
    </r>
    <r>
      <rPr>
        <sz val="10"/>
        <rFont val="Arial"/>
        <family val="2"/>
      </rPr>
      <t>(excluding VAT) has been selected:</t>
    </r>
  </si>
  <si>
    <r>
      <t xml:space="preserve">14.5.1 The </t>
    </r>
    <r>
      <rPr>
        <b/>
        <sz val="10"/>
        <rFont val="Arial"/>
        <family val="2"/>
      </rPr>
      <t>contractor</t>
    </r>
    <r>
      <rPr>
        <sz val="10"/>
        <rFont val="Arial"/>
        <family val="2"/>
      </rPr>
      <t xml:space="preserve"> shall furnish a fixed </t>
    </r>
    <r>
      <rPr>
        <b/>
        <sz val="10"/>
        <rFont val="Arial"/>
        <family val="2"/>
      </rPr>
      <t>construction guarantee</t>
    </r>
    <r>
      <rPr>
        <sz val="10"/>
        <rFont val="Arial"/>
        <family val="2"/>
      </rPr>
      <t xml:space="preserve"> to the </t>
    </r>
    <r>
      <rPr>
        <b/>
        <sz val="10"/>
        <rFont val="Arial"/>
        <family val="2"/>
      </rPr>
      <t>employer</t>
    </r>
    <r>
      <rPr>
        <sz val="10"/>
        <rFont val="Arial"/>
        <family val="2"/>
      </rPr>
      <t xml:space="preserve"> equal in value to five per cent (5%) of the </t>
    </r>
    <r>
      <rPr>
        <b/>
        <sz val="10"/>
        <rFont val="Arial"/>
        <family val="2"/>
      </rPr>
      <t xml:space="preserve">contract sum </t>
    </r>
    <r>
      <rPr>
        <sz val="10"/>
        <rFont val="Arial"/>
        <family val="2"/>
      </rPr>
      <t>(excluding VAT)</t>
    </r>
  </si>
  <si>
    <r>
      <t xml:space="preserve">14.5.2 The fixed </t>
    </r>
    <r>
      <rPr>
        <b/>
        <sz val="10"/>
        <rFont val="Arial"/>
        <family val="2"/>
      </rPr>
      <t>construction guarantee</t>
    </r>
    <r>
      <rPr>
        <sz val="10"/>
        <rFont val="Arial"/>
        <family val="2"/>
      </rPr>
      <t xml:space="preserve"> shall come into force on the date of issue and shall expire on the date of the last certificate of </t>
    </r>
    <r>
      <rPr>
        <b/>
        <sz val="10"/>
        <rFont val="Arial"/>
        <family val="2"/>
      </rPr>
      <t>practical completion</t>
    </r>
  </si>
  <si>
    <r>
      <t xml:space="preserve">14.5.3 The </t>
    </r>
    <r>
      <rPr>
        <b/>
        <sz val="10"/>
        <rFont val="Arial"/>
        <family val="2"/>
      </rPr>
      <t>employer</t>
    </r>
    <r>
      <rPr>
        <sz val="10"/>
        <rFont val="Arial"/>
        <family val="2"/>
      </rPr>
      <t xml:space="preserve"> shall return the fixed </t>
    </r>
    <r>
      <rPr>
        <b/>
        <sz val="10"/>
        <rFont val="Arial"/>
        <family val="2"/>
      </rPr>
      <t>construction guarantee</t>
    </r>
    <r>
      <rPr>
        <sz val="10"/>
        <rFont val="Arial"/>
        <family val="2"/>
      </rPr>
      <t xml:space="preserve"> to the </t>
    </r>
    <r>
      <rPr>
        <b/>
        <sz val="10"/>
        <rFont val="Arial"/>
        <family val="2"/>
      </rPr>
      <t>contractor</t>
    </r>
    <r>
      <rPr>
        <sz val="10"/>
        <rFont val="Arial"/>
        <family val="2"/>
      </rPr>
      <t xml:space="preserve"> within fourteen (14)</t>
    </r>
    <r>
      <rPr>
        <b/>
        <sz val="10"/>
        <rFont val="Arial"/>
        <family val="2"/>
      </rPr>
      <t xml:space="preserve"> calendar days </t>
    </r>
    <r>
      <rPr>
        <sz val="10"/>
        <rFont val="Arial"/>
        <family val="2"/>
      </rPr>
      <t>of it expiring</t>
    </r>
  </si>
  <si>
    <r>
      <t>14.5.4 The payment reduction of the value certified in a</t>
    </r>
    <r>
      <rPr>
        <b/>
        <sz val="10"/>
        <rFont val="Arial"/>
        <family val="2"/>
      </rPr>
      <t xml:space="preserve"> payment certificate</t>
    </r>
    <r>
      <rPr>
        <sz val="10"/>
        <rFont val="Arial"/>
        <family val="2"/>
      </rPr>
      <t xml:space="preserve"> shall be in terms of 31.8 (A) and 34.8</t>
    </r>
  </si>
  <si>
    <r>
      <t xml:space="preserve">14.5.5 Where the </t>
    </r>
    <r>
      <rPr>
        <b/>
        <sz val="10"/>
        <rFont val="Arial"/>
        <family val="2"/>
      </rPr>
      <t>employer</t>
    </r>
    <r>
      <rPr>
        <sz val="10"/>
        <rFont val="Arial"/>
        <family val="2"/>
      </rPr>
      <t xml:space="preserve"> has a right of recovery against the </t>
    </r>
    <r>
      <rPr>
        <b/>
        <sz val="10"/>
        <rFont val="Arial"/>
        <family val="2"/>
      </rPr>
      <t>contractor</t>
    </r>
    <r>
      <rPr>
        <sz val="10"/>
        <rFont val="Arial"/>
        <family val="2"/>
      </rPr>
      <t xml:space="preserve"> in terms of the 33.0 the </t>
    </r>
    <r>
      <rPr>
        <b/>
        <sz val="10"/>
        <rFont val="Arial"/>
        <family val="2"/>
      </rPr>
      <t>employer</t>
    </r>
    <r>
      <rPr>
        <sz val="10"/>
        <rFont val="Arial"/>
        <family val="2"/>
      </rPr>
      <t xml:space="preserve"> shall be entitled to issue a written demand in terms of the fixed </t>
    </r>
    <r>
      <rPr>
        <b/>
        <sz val="10"/>
        <rFont val="Arial"/>
        <family val="2"/>
      </rPr>
      <t>construction guarantee</t>
    </r>
    <r>
      <rPr>
        <sz val="10"/>
        <rFont val="Arial"/>
        <family val="2"/>
      </rPr>
      <t xml:space="preserve"> or may recover from the payment reduction or may do both</t>
    </r>
  </si>
  <si>
    <r>
      <t xml:space="preserve">14.6 Where </t>
    </r>
    <r>
      <rPr>
        <b/>
        <sz val="10"/>
        <rFont val="Arial"/>
        <family val="2"/>
      </rPr>
      <t>security</t>
    </r>
    <r>
      <rPr>
        <sz val="10"/>
        <rFont val="Arial"/>
        <family val="2"/>
      </rPr>
      <t xml:space="preserve"> as a cash deposit of five per cent (5%) of the </t>
    </r>
    <r>
      <rPr>
        <b/>
        <sz val="10"/>
        <rFont val="Arial"/>
        <family val="2"/>
      </rPr>
      <t>contract sum</t>
    </r>
    <r>
      <rPr>
        <sz val="10"/>
        <rFont val="Arial"/>
        <family val="2"/>
      </rPr>
      <t xml:space="preserve"> (excluding VAT)  and  a  payment  reduction  of  five  per  cent  (5%)  of  the  value  certified  in  the  </t>
    </r>
    <r>
      <rPr>
        <b/>
        <sz val="10"/>
        <rFont val="Arial"/>
        <family val="2"/>
      </rPr>
      <t>payment certificate</t>
    </r>
    <r>
      <rPr>
        <sz val="10"/>
        <rFont val="Arial"/>
        <family val="2"/>
      </rPr>
      <t xml:space="preserve"> (excluding VAT) has been selected:</t>
    </r>
  </si>
  <si>
    <r>
      <t>14.6.1 The</t>
    </r>
    <r>
      <rPr>
        <b/>
        <sz val="10"/>
        <rFont val="Arial"/>
        <family val="2"/>
      </rPr>
      <t xml:space="preserve"> contractor </t>
    </r>
    <r>
      <rPr>
        <sz val="10"/>
        <rFont val="Arial"/>
        <family val="2"/>
      </rPr>
      <t xml:space="preserve">shall furnish the </t>
    </r>
    <r>
      <rPr>
        <b/>
        <sz val="10"/>
        <rFont val="Arial"/>
        <family val="2"/>
      </rPr>
      <t>employer</t>
    </r>
    <r>
      <rPr>
        <sz val="10"/>
        <rFont val="Arial"/>
        <family val="2"/>
      </rPr>
      <t xml:space="preserve"> with a cash deposit equal in value to five per cent (5%) of the </t>
    </r>
    <r>
      <rPr>
        <b/>
        <sz val="10"/>
        <rFont val="Arial"/>
        <family val="2"/>
      </rPr>
      <t>contract</t>
    </r>
    <r>
      <rPr>
        <sz val="10"/>
        <rFont val="Arial"/>
        <family val="2"/>
      </rPr>
      <t xml:space="preserve"> </t>
    </r>
    <r>
      <rPr>
        <b/>
        <sz val="10"/>
        <rFont val="Arial"/>
        <family val="2"/>
      </rPr>
      <t>sum</t>
    </r>
    <r>
      <rPr>
        <sz val="10"/>
        <rFont val="Arial"/>
        <family val="2"/>
      </rPr>
      <t xml:space="preserve"> (excluding VAT) within twenty-one (21) </t>
    </r>
    <r>
      <rPr>
        <b/>
        <sz val="10"/>
        <rFont val="Arial"/>
        <family val="2"/>
      </rPr>
      <t>calendar days</t>
    </r>
    <r>
      <rPr>
        <sz val="10"/>
        <rFont val="Arial"/>
        <family val="2"/>
      </rPr>
      <t xml:space="preserve"> from </t>
    </r>
    <r>
      <rPr>
        <b/>
        <sz val="10"/>
        <rFont val="Arial"/>
        <family val="2"/>
      </rPr>
      <t>commencement</t>
    </r>
    <r>
      <rPr>
        <sz val="10"/>
        <rFont val="Arial"/>
        <family val="2"/>
      </rPr>
      <t xml:space="preserve"> </t>
    </r>
    <r>
      <rPr>
        <b/>
        <sz val="10"/>
        <rFont val="Arial"/>
        <family val="2"/>
      </rPr>
      <t>date</t>
    </r>
    <r>
      <rPr>
        <sz val="10"/>
        <rFont val="Arial"/>
        <family val="2"/>
      </rPr>
      <t xml:space="preserve"> </t>
    </r>
  </si>
  <si>
    <r>
      <t xml:space="preserve">14.6.2 Within twenty-one (21) </t>
    </r>
    <r>
      <rPr>
        <b/>
        <sz val="10"/>
        <rFont val="Arial"/>
        <family val="2"/>
      </rPr>
      <t>calendar days</t>
    </r>
    <r>
      <rPr>
        <sz val="10"/>
        <rFont val="Arial"/>
        <family val="2"/>
      </rPr>
      <t xml:space="preserve"> of the date of</t>
    </r>
    <r>
      <rPr>
        <b/>
        <sz val="10"/>
        <rFont val="Arial"/>
        <family val="2"/>
      </rPr>
      <t xml:space="preserve"> practical completion</t>
    </r>
    <r>
      <rPr>
        <sz val="10"/>
        <rFont val="Arial"/>
        <family val="2"/>
      </rPr>
      <t xml:space="preserve"> of the </t>
    </r>
    <r>
      <rPr>
        <b/>
        <sz val="10"/>
        <rFont val="Arial"/>
        <family val="2"/>
      </rPr>
      <t xml:space="preserve">works </t>
    </r>
    <r>
      <rPr>
        <sz val="10"/>
        <rFont val="Arial"/>
        <family val="2"/>
      </rPr>
      <t>the</t>
    </r>
    <r>
      <rPr>
        <b/>
        <sz val="10"/>
        <rFont val="Arial"/>
        <family val="2"/>
      </rPr>
      <t xml:space="preserve"> employer</t>
    </r>
    <r>
      <rPr>
        <sz val="10"/>
        <rFont val="Arial"/>
        <family val="2"/>
      </rPr>
      <t xml:space="preserve"> shall refund the cash deposit in total to the </t>
    </r>
    <r>
      <rPr>
        <b/>
        <sz val="10"/>
        <rFont val="Arial"/>
        <family val="2"/>
      </rPr>
      <t xml:space="preserve">contractor </t>
    </r>
  </si>
  <si>
    <r>
      <t xml:space="preserve">14.6.3 The payment reduction of the value certified in a </t>
    </r>
    <r>
      <rPr>
        <b/>
        <sz val="10"/>
        <rFont val="Arial"/>
        <family val="2"/>
      </rPr>
      <t>payment certificate</t>
    </r>
    <r>
      <rPr>
        <sz val="10"/>
        <rFont val="Arial"/>
        <family val="2"/>
      </rPr>
      <t xml:space="preserve"> shall be mutatis mutandi in terms of 31.8(A) 
</t>
    </r>
  </si>
  <si>
    <r>
      <t xml:space="preserve">14.6.4 Where the </t>
    </r>
    <r>
      <rPr>
        <b/>
        <sz val="10"/>
        <rFont val="Arial"/>
        <family val="2"/>
      </rPr>
      <t>employer</t>
    </r>
    <r>
      <rPr>
        <sz val="10"/>
        <rFont val="Arial"/>
        <family val="2"/>
      </rPr>
      <t xml:space="preserve"> has a right of recovery against the </t>
    </r>
    <r>
      <rPr>
        <b/>
        <sz val="10"/>
        <rFont val="Arial"/>
        <family val="2"/>
      </rPr>
      <t>contractor</t>
    </r>
    <r>
      <rPr>
        <sz val="10"/>
        <rFont val="Arial"/>
        <family val="2"/>
      </rPr>
      <t xml:space="preserve"> in terms of 33.0, the </t>
    </r>
    <r>
      <rPr>
        <b/>
        <sz val="10"/>
        <rFont val="Arial"/>
        <family val="2"/>
      </rPr>
      <t>employer</t>
    </r>
    <r>
      <rPr>
        <sz val="10"/>
        <rFont val="Arial"/>
        <family val="2"/>
      </rPr>
      <t xml:space="preserve"> may issue a written notice in terms of 33.4 or may recover from the payment reduction or may do both </t>
    </r>
  </si>
  <si>
    <r>
      <t xml:space="preserve">14.7 Where </t>
    </r>
    <r>
      <rPr>
        <b/>
        <sz val="10"/>
        <rFont val="Arial"/>
        <family val="2"/>
      </rPr>
      <t>security</t>
    </r>
    <r>
      <rPr>
        <sz val="10"/>
        <rFont val="Arial"/>
        <family val="2"/>
      </rPr>
      <t xml:space="preserve"> as a payment reduction of ten per cent (10%) of the value certified in the</t>
    </r>
    <r>
      <rPr>
        <b/>
        <sz val="10"/>
        <rFont val="Arial"/>
        <family val="2"/>
      </rPr>
      <t xml:space="preserve"> payment certificate</t>
    </r>
    <r>
      <rPr>
        <sz val="10"/>
        <rFont val="Arial"/>
        <family val="2"/>
      </rPr>
      <t xml:space="preserve"> (excluding VAT) has been selected:</t>
    </r>
  </si>
  <si>
    <r>
      <t xml:space="preserve">14.7.1 The payment reduction of the value certified in a </t>
    </r>
    <r>
      <rPr>
        <b/>
        <sz val="10"/>
        <rFont val="Arial"/>
        <family val="2"/>
      </rPr>
      <t xml:space="preserve">payment certificate </t>
    </r>
    <r>
      <rPr>
        <sz val="10"/>
        <rFont val="Arial"/>
        <family val="2"/>
      </rPr>
      <t>shall be mutatis mutandi in terms of 31.8(B)</t>
    </r>
  </si>
  <si>
    <r>
      <t>14.7.2 The</t>
    </r>
    <r>
      <rPr>
        <b/>
        <sz val="10"/>
        <rFont val="Arial"/>
        <family val="2"/>
      </rPr>
      <t xml:space="preserve"> employer</t>
    </r>
    <r>
      <rPr>
        <sz val="10"/>
        <rFont val="Arial"/>
        <family val="2"/>
      </rPr>
      <t xml:space="preserve"> shall be entitled to recover expense and loss from the payment reduction in terms of 33.0 provided that the </t>
    </r>
    <r>
      <rPr>
        <b/>
        <sz val="10"/>
        <rFont val="Arial"/>
        <family val="2"/>
      </rPr>
      <t xml:space="preserve">employer </t>
    </r>
    <r>
      <rPr>
        <sz val="10"/>
        <rFont val="Arial"/>
        <family val="2"/>
      </rPr>
      <t xml:space="preserve">complies with the provisions of 33.4 in which event the </t>
    </r>
    <r>
      <rPr>
        <b/>
        <sz val="10"/>
        <rFont val="Arial"/>
        <family val="2"/>
      </rPr>
      <t xml:space="preserve">employer’s </t>
    </r>
    <r>
      <rPr>
        <sz val="10"/>
        <rFont val="Arial"/>
        <family val="2"/>
      </rPr>
      <t xml:space="preserve">entitlement shall take precedence over his obligations to refund the payment reduction or portions thereof to the </t>
    </r>
    <r>
      <rPr>
        <b/>
        <sz val="10"/>
        <rFont val="Arial"/>
        <family val="2"/>
      </rPr>
      <t>contractor</t>
    </r>
  </si>
  <si>
    <r>
      <t xml:space="preserve">14.8 Payments made by the guarantor to the </t>
    </r>
    <r>
      <rPr>
        <b/>
        <sz val="10"/>
        <rFont val="Arial"/>
        <family val="2"/>
      </rPr>
      <t>employer</t>
    </r>
    <r>
      <rPr>
        <sz val="10"/>
        <rFont val="Arial"/>
        <family val="2"/>
      </rPr>
      <t xml:space="preserve"> in terms of the fixed or variable </t>
    </r>
    <r>
      <rPr>
        <b/>
        <sz val="10"/>
        <rFont val="Arial"/>
        <family val="2"/>
      </rPr>
      <t>construction guarantee</t>
    </r>
    <r>
      <rPr>
        <sz val="10"/>
        <rFont val="Arial"/>
        <family val="2"/>
      </rPr>
      <t xml:space="preserve"> shall not prejudice the rights of the </t>
    </r>
    <r>
      <rPr>
        <b/>
        <sz val="10"/>
        <rFont val="Arial"/>
        <family val="2"/>
      </rPr>
      <t>employer</t>
    </r>
    <r>
      <rPr>
        <sz val="10"/>
        <rFont val="Arial"/>
        <family val="2"/>
      </rPr>
      <t xml:space="preserve"> or </t>
    </r>
    <r>
      <rPr>
        <b/>
        <sz val="10"/>
        <rFont val="Arial"/>
        <family val="2"/>
      </rPr>
      <t>contractor</t>
    </r>
    <r>
      <rPr>
        <sz val="10"/>
        <rFont val="Arial"/>
        <family val="2"/>
      </rPr>
      <t xml:space="preserve"> in terms of this </t>
    </r>
    <r>
      <rPr>
        <b/>
        <sz val="10"/>
        <rFont val="Arial"/>
        <family val="2"/>
      </rPr>
      <t>agreement</t>
    </r>
    <r>
      <rPr>
        <sz val="10"/>
        <rFont val="Arial"/>
        <family val="2"/>
      </rPr>
      <t xml:space="preserve"> </t>
    </r>
  </si>
  <si>
    <r>
      <t xml:space="preserve">The </t>
    </r>
    <r>
      <rPr>
        <b/>
        <sz val="10"/>
        <rFont val="Arial"/>
        <family val="2"/>
      </rPr>
      <t>security</t>
    </r>
    <r>
      <rPr>
        <sz val="10"/>
        <rFont val="Arial"/>
        <family val="2"/>
      </rPr>
      <t xml:space="preserve"> selected in terms of 14.0</t>
    </r>
  </si>
  <si>
    <r>
      <t xml:space="preserve">15.1.4 An acceptable health and safety plan, required in terms of the Occupational Health and Safety Act, 1993 (Act 85 of 1993), within twenty-one (21) </t>
    </r>
    <r>
      <rPr>
        <b/>
        <sz val="10"/>
        <rFont val="Arial"/>
        <family val="2"/>
      </rPr>
      <t>calendar days</t>
    </r>
    <r>
      <rPr>
        <sz val="10"/>
        <rFont val="Arial"/>
        <family val="2"/>
      </rPr>
      <t xml:space="preserve"> of </t>
    </r>
    <r>
      <rPr>
        <b/>
        <sz val="10"/>
        <rFont val="Arial"/>
        <family val="2"/>
      </rPr>
      <t>commencement date</t>
    </r>
  </si>
  <si>
    <r>
      <t xml:space="preserve">Give the </t>
    </r>
    <r>
      <rPr>
        <b/>
        <sz val="10"/>
        <rFont val="Arial"/>
        <family val="2"/>
      </rPr>
      <t>contractor</t>
    </r>
    <r>
      <rPr>
        <sz val="10"/>
        <rFont val="Arial"/>
        <family val="2"/>
      </rPr>
      <t xml:space="preserve"> possession of the</t>
    </r>
    <r>
      <rPr>
        <b/>
        <sz val="10"/>
        <rFont val="Arial"/>
        <family val="2"/>
      </rPr>
      <t xml:space="preserve"> site</t>
    </r>
    <r>
      <rPr>
        <sz val="10"/>
        <rFont val="Arial"/>
        <family val="2"/>
      </rPr>
      <t xml:space="preserve"> within ten (10) </t>
    </r>
    <r>
      <rPr>
        <b/>
        <sz val="10"/>
        <rFont val="Arial"/>
        <family val="2"/>
      </rPr>
      <t>working days</t>
    </r>
    <r>
      <rPr>
        <sz val="10"/>
        <rFont val="Arial"/>
        <family val="2"/>
      </rPr>
      <t xml:space="preserve"> of the </t>
    </r>
    <r>
      <rPr>
        <b/>
        <sz val="10"/>
        <rFont val="Arial"/>
        <family val="2"/>
      </rPr>
      <t xml:space="preserve">contractor </t>
    </r>
    <r>
      <rPr>
        <sz val="10"/>
        <rFont val="Arial"/>
        <family val="2"/>
      </rPr>
      <t>complying with the terms of 15.1.4</t>
    </r>
  </si>
  <si>
    <r>
      <t xml:space="preserve">14.7.1 The payment reduction of the value certified in a </t>
    </r>
    <r>
      <rPr>
        <b/>
        <sz val="10"/>
        <rFont val="Arial"/>
        <family val="2"/>
      </rPr>
      <t xml:space="preserve">payment certificate </t>
    </r>
    <r>
      <rPr>
        <sz val="10"/>
        <rFont val="Arial"/>
        <family val="2"/>
      </rPr>
      <t xml:space="preserve">shall be mutatis mutandi in terms of 31.8(B)
</t>
    </r>
  </si>
  <si>
    <r>
      <t xml:space="preserve">15.1.4 An acceptable health and safety plan, required in terms of the Occupational Health and Safety Act, (Act 85 of 1993), R84 of February 7, 2014 Construction Regulations that came into effect within twenty-one (21) </t>
    </r>
    <r>
      <rPr>
        <b/>
        <sz val="10"/>
        <rFont val="Arial"/>
        <family val="2"/>
      </rPr>
      <t>calendar days</t>
    </r>
    <r>
      <rPr>
        <sz val="10"/>
        <rFont val="Arial"/>
        <family val="2"/>
      </rPr>
      <t xml:space="preserve"> of </t>
    </r>
    <r>
      <rPr>
        <b/>
        <sz val="10"/>
        <rFont val="Arial"/>
        <family val="2"/>
      </rPr>
      <t>commencement date</t>
    </r>
  </si>
  <si>
    <t>SITE AND ACCESS</t>
  </si>
  <si>
    <r>
      <t xml:space="preserve">Clause 17.1.11 is amended by deleting the words “and the appointment of </t>
    </r>
    <r>
      <rPr>
        <b/>
        <sz val="10"/>
        <rFont val="Arial"/>
        <family val="2"/>
      </rPr>
      <t xml:space="preserve">nominated </t>
    </r>
    <r>
      <rPr>
        <sz val="10"/>
        <rFont val="Arial"/>
        <family val="2"/>
      </rPr>
      <t xml:space="preserve">and </t>
    </r>
    <r>
      <rPr>
        <b/>
        <sz val="10"/>
        <rFont val="Arial"/>
        <family val="2"/>
      </rPr>
      <t>selected subcontractors</t>
    </r>
  </si>
  <si>
    <t>TEMPOARARY WORKS AND PLANT</t>
  </si>
  <si>
    <t>Clause 26.1.2 is amended by inserting</t>
  </si>
  <si>
    <t>PENALTY FOR LATE OR NON-COMPLETION</t>
  </si>
  <si>
    <r>
      <rPr>
        <b/>
        <sz val="10"/>
        <rFont val="Arial"/>
        <family val="2"/>
      </rPr>
      <t>Alternative A</t>
    </r>
    <r>
      <rPr>
        <sz val="10"/>
        <rFont val="Arial"/>
        <family val="2"/>
      </rPr>
      <t xml:space="preserve">
31.8(A) Where a </t>
    </r>
    <r>
      <rPr>
        <b/>
        <sz val="10"/>
        <rFont val="Arial"/>
        <family val="2"/>
      </rPr>
      <t>security</t>
    </r>
    <r>
      <rPr>
        <sz val="10"/>
        <rFont val="Arial"/>
        <family val="2"/>
      </rPr>
      <t xml:space="preserve"> is selected in terms of 14.1; 14.5 or 14.6, the value of the </t>
    </r>
    <r>
      <rPr>
        <b/>
        <sz val="10"/>
        <rFont val="Arial"/>
        <family val="2"/>
      </rPr>
      <t>works</t>
    </r>
    <r>
      <rPr>
        <sz val="10"/>
        <rFont val="Arial"/>
        <family val="2"/>
      </rPr>
      <t xml:space="preserve"> in terms of 31.4.1 and </t>
    </r>
    <r>
      <rPr>
        <b/>
        <sz val="10"/>
        <rFont val="Arial"/>
        <family val="2"/>
      </rPr>
      <t>materials and goods</t>
    </r>
    <r>
      <rPr>
        <sz val="10"/>
        <rFont val="Arial"/>
        <family val="2"/>
      </rPr>
      <t xml:space="preserve"> in terms of 31.4.2 shall be certified in full. The value certified shall be subject to the following percentage adjustments:
31.8(A).1 Ninety-five per cent (95%) of such value in interim</t>
    </r>
    <r>
      <rPr>
        <b/>
        <sz val="10"/>
        <rFont val="Arial"/>
        <family val="2"/>
      </rPr>
      <t xml:space="preserve"> payment certificates</t>
    </r>
    <r>
      <rPr>
        <sz val="10"/>
        <rFont val="Arial"/>
        <family val="2"/>
      </rPr>
      <t xml:space="preserve"> issued up to the date of </t>
    </r>
    <r>
      <rPr>
        <b/>
        <sz val="10"/>
        <rFont val="Arial"/>
        <family val="2"/>
      </rPr>
      <t>practical completion</t>
    </r>
    <r>
      <rPr>
        <sz val="10"/>
        <rFont val="Arial"/>
        <family val="2"/>
      </rPr>
      <t xml:space="preserve">
31.8(A).2 Ninety-seven per cent (97%) of such value in interim</t>
    </r>
    <r>
      <rPr>
        <b/>
        <sz val="10"/>
        <rFont val="Arial"/>
        <family val="2"/>
      </rPr>
      <t xml:space="preserve"> payment certificates</t>
    </r>
    <r>
      <rPr>
        <sz val="10"/>
        <rFont val="Arial"/>
        <family val="2"/>
      </rPr>
      <t xml:space="preserve"> issued on the date of </t>
    </r>
    <r>
      <rPr>
        <b/>
        <sz val="10"/>
        <rFont val="Arial"/>
        <family val="2"/>
      </rPr>
      <t xml:space="preserve">practical completion </t>
    </r>
    <r>
      <rPr>
        <sz val="10"/>
        <rFont val="Arial"/>
        <family val="2"/>
      </rPr>
      <t xml:space="preserve">and up to but excluding the date of </t>
    </r>
    <r>
      <rPr>
        <b/>
        <sz val="10"/>
        <rFont val="Arial"/>
        <family val="2"/>
      </rPr>
      <t>final completion</t>
    </r>
    <r>
      <rPr>
        <sz val="10"/>
        <rFont val="Arial"/>
        <family val="2"/>
      </rPr>
      <t xml:space="preserve">
31.8(A).3 Ninety-nine per cent (99%) of such value in interim </t>
    </r>
    <r>
      <rPr>
        <b/>
        <sz val="10"/>
        <rFont val="Arial"/>
        <family val="2"/>
      </rPr>
      <t>payment certificates</t>
    </r>
    <r>
      <rPr>
        <sz val="10"/>
        <rFont val="Arial"/>
        <family val="2"/>
      </rPr>
      <t xml:space="preserve"> issued on the date of f</t>
    </r>
    <r>
      <rPr>
        <b/>
        <sz val="10"/>
        <rFont val="Arial"/>
        <family val="2"/>
      </rPr>
      <t>inal completion</t>
    </r>
    <r>
      <rPr>
        <sz val="10"/>
        <rFont val="Arial"/>
        <family val="2"/>
      </rPr>
      <t xml:space="preserve"> and up to but excluding the final </t>
    </r>
    <r>
      <rPr>
        <b/>
        <sz val="10"/>
        <rFont val="Arial"/>
        <family val="2"/>
      </rPr>
      <t>payment certificate</t>
    </r>
    <r>
      <rPr>
        <sz val="10"/>
        <rFont val="Arial"/>
        <family val="2"/>
      </rPr>
      <t xml:space="preserve"> in terms of 34.6
31.8(A).4 One hundred per cent (100%) of such value in the final </t>
    </r>
    <r>
      <rPr>
        <b/>
        <sz val="10"/>
        <rFont val="Arial"/>
        <family val="2"/>
      </rPr>
      <t>payment certificate</t>
    </r>
    <r>
      <rPr>
        <sz val="10"/>
        <rFont val="Arial"/>
        <family val="2"/>
      </rPr>
      <t xml:space="preserve"> in terms of 34.6 except where the amount certified is in favour of the </t>
    </r>
    <r>
      <rPr>
        <b/>
        <sz val="10"/>
        <rFont val="Arial"/>
        <family val="2"/>
      </rPr>
      <t>employer.</t>
    </r>
    <r>
      <rPr>
        <sz val="10"/>
        <rFont val="Arial"/>
        <family val="2"/>
      </rPr>
      <t xml:space="preserve"> In such an event the payment reduction shall remain at the adjustment level applicable to the final </t>
    </r>
    <r>
      <rPr>
        <b/>
        <sz val="10"/>
        <rFont val="Arial"/>
        <family val="2"/>
      </rPr>
      <t>payment certificate</t>
    </r>
    <r>
      <rPr>
        <sz val="10"/>
        <rFont val="Arial"/>
        <family val="2"/>
      </rPr>
      <t xml:space="preserve">
</t>
    </r>
  </si>
  <si>
    <r>
      <rPr>
        <b/>
        <sz val="10"/>
        <rFont val="Arial"/>
        <family val="2"/>
      </rPr>
      <t>Alternative B</t>
    </r>
    <r>
      <rPr>
        <sz val="10"/>
        <rFont val="Arial"/>
        <family val="2"/>
      </rPr>
      <t xml:space="preserve">
31.8(B) Where </t>
    </r>
    <r>
      <rPr>
        <b/>
        <sz val="10"/>
        <rFont val="Arial"/>
        <family val="2"/>
      </rPr>
      <t>security</t>
    </r>
    <r>
      <rPr>
        <sz val="10"/>
        <rFont val="Arial"/>
        <family val="2"/>
      </rPr>
      <t xml:space="preserve"> as a payment reduction in terms of 14.7 has been selected, the value of the </t>
    </r>
    <r>
      <rPr>
        <b/>
        <sz val="10"/>
        <rFont val="Arial"/>
        <family val="2"/>
      </rPr>
      <t>works</t>
    </r>
    <r>
      <rPr>
        <sz val="10"/>
        <rFont val="Arial"/>
        <family val="2"/>
      </rPr>
      <t xml:space="preserve"> in terms of 31.4.1 and</t>
    </r>
    <r>
      <rPr>
        <b/>
        <sz val="10"/>
        <rFont val="Arial"/>
        <family val="2"/>
      </rPr>
      <t xml:space="preserve"> materials and goods</t>
    </r>
    <r>
      <rPr>
        <sz val="10"/>
        <rFont val="Arial"/>
        <family val="2"/>
      </rPr>
      <t xml:space="preserve"> in terms of 31.4.2 shall be certified in full. The value certified shall be subject to the following percentage adjustments:
31.8(B).1 Ninety per cent (90%) of such value in interim </t>
    </r>
    <r>
      <rPr>
        <b/>
        <sz val="10"/>
        <rFont val="Arial"/>
        <family val="2"/>
      </rPr>
      <t>payment certificate</t>
    </r>
    <r>
      <rPr>
        <sz val="10"/>
        <rFont val="Arial"/>
        <family val="2"/>
      </rPr>
      <t xml:space="preserve">s issued up to the date of </t>
    </r>
    <r>
      <rPr>
        <b/>
        <sz val="10"/>
        <rFont val="Arial"/>
        <family val="2"/>
      </rPr>
      <t>practical completion</t>
    </r>
    <r>
      <rPr>
        <sz val="10"/>
        <rFont val="Arial"/>
        <family val="2"/>
      </rPr>
      <t xml:space="preserve">
31.8(B).2 Ninety-seven per cent (97%) of such value in interim</t>
    </r>
    <r>
      <rPr>
        <b/>
        <sz val="10"/>
        <rFont val="Arial"/>
        <family val="2"/>
      </rPr>
      <t xml:space="preserve"> payment certificate</t>
    </r>
    <r>
      <rPr>
        <sz val="10"/>
        <rFont val="Arial"/>
        <family val="2"/>
      </rPr>
      <t xml:space="preserve">s issued on the date of </t>
    </r>
    <r>
      <rPr>
        <b/>
        <sz val="10"/>
        <rFont val="Arial"/>
        <family val="2"/>
      </rPr>
      <t>practical completion</t>
    </r>
    <r>
      <rPr>
        <sz val="10"/>
        <rFont val="Arial"/>
        <family val="2"/>
      </rPr>
      <t xml:space="preserve"> and up to but excluding the date of </t>
    </r>
    <r>
      <rPr>
        <b/>
        <sz val="10"/>
        <rFont val="Arial"/>
        <family val="2"/>
      </rPr>
      <t>final completion</t>
    </r>
    <r>
      <rPr>
        <sz val="10"/>
        <rFont val="Arial"/>
        <family val="2"/>
      </rPr>
      <t xml:space="preserve">
31.8(B).3 Ninety-nine per cent (99%) of such value in interim</t>
    </r>
    <r>
      <rPr>
        <b/>
        <sz val="10"/>
        <rFont val="Arial"/>
        <family val="2"/>
      </rPr>
      <t xml:space="preserve"> payment certificates</t>
    </r>
    <r>
      <rPr>
        <sz val="10"/>
        <rFont val="Arial"/>
        <family val="2"/>
      </rPr>
      <t xml:space="preserve"> issued on the date of </t>
    </r>
    <r>
      <rPr>
        <b/>
        <sz val="10"/>
        <rFont val="Arial"/>
        <family val="2"/>
      </rPr>
      <t xml:space="preserve">final completion </t>
    </r>
    <r>
      <rPr>
        <sz val="10"/>
        <rFont val="Arial"/>
        <family val="2"/>
      </rPr>
      <t xml:space="preserve">and up to but excluding the final </t>
    </r>
    <r>
      <rPr>
        <b/>
        <sz val="10"/>
        <rFont val="Arial"/>
        <family val="2"/>
      </rPr>
      <t>payment certificate</t>
    </r>
    <r>
      <rPr>
        <sz val="10"/>
        <rFont val="Arial"/>
        <family val="2"/>
      </rPr>
      <t xml:space="preserve"> in terms of 34.6
31.8(B).4 One hundred per cent (100%) of such value in the final </t>
    </r>
    <r>
      <rPr>
        <b/>
        <sz val="10"/>
        <rFont val="Arial"/>
        <family val="2"/>
      </rPr>
      <t>payment certificate</t>
    </r>
    <r>
      <rPr>
        <sz val="10"/>
        <rFont val="Arial"/>
        <family val="2"/>
      </rPr>
      <t xml:space="preserve"> in terms of 34.6 except where the amount certified is in favour of the </t>
    </r>
    <r>
      <rPr>
        <b/>
        <sz val="10"/>
        <rFont val="Arial"/>
        <family val="2"/>
      </rPr>
      <t>employer</t>
    </r>
    <r>
      <rPr>
        <sz val="10"/>
        <rFont val="Arial"/>
        <family val="2"/>
      </rPr>
      <t xml:space="preserve">. In such an event the payment reduction shall remain at the adjustment level applicable to the final </t>
    </r>
    <r>
      <rPr>
        <b/>
        <sz val="10"/>
        <rFont val="Arial"/>
        <family val="2"/>
      </rPr>
      <t>payment certificate</t>
    </r>
  </si>
  <si>
    <r>
      <t xml:space="preserve">"due to no fault of the </t>
    </r>
    <r>
      <rPr>
        <b/>
        <sz val="10"/>
        <rFont val="Arial"/>
        <family val="2"/>
      </rPr>
      <t>contracto</t>
    </r>
    <r>
      <rPr>
        <sz val="10"/>
        <rFont val="Arial"/>
        <family val="2"/>
      </rPr>
      <t>r"</t>
    </r>
  </si>
  <si>
    <t xml:space="preserve">Clause 34.1 is amended by removing </t>
  </si>
  <si>
    <t>Clause 34.2 is amended by inserting</t>
  </si>
  <si>
    <r>
      <t xml:space="preserve">Clause 34.8 is amended by deleting the words “where </t>
    </r>
    <r>
      <rPr>
        <b/>
        <sz val="10"/>
        <rFont val="Arial"/>
        <family val="2"/>
      </rPr>
      <t>security</t>
    </r>
    <r>
      <rPr>
        <sz val="10"/>
        <rFont val="Arial"/>
        <family val="2"/>
      </rPr>
      <t xml:space="preserve"> as a fixed </t>
    </r>
    <r>
      <rPr>
        <b/>
        <sz val="10"/>
        <rFont val="Arial"/>
        <family val="2"/>
      </rPr>
      <t>construction guarantee</t>
    </r>
    <r>
      <rPr>
        <sz val="10"/>
        <rFont val="Arial"/>
        <family val="2"/>
      </rPr>
      <t xml:space="preserve"> in terms of 14.4 has been selected or where payment reduction has been applied in terms of 14.7.1”</t>
    </r>
  </si>
  <si>
    <r>
      <t xml:space="preserve">Clause 34.13 is amended by replacing “seven (7) </t>
    </r>
    <r>
      <rPr>
        <b/>
        <sz val="10"/>
        <rFont val="Arial"/>
        <family val="2"/>
      </rPr>
      <t>calendar days</t>
    </r>
    <r>
      <rPr>
        <sz val="10"/>
        <rFont val="Arial"/>
        <family val="2"/>
      </rPr>
      <t xml:space="preserve">” with “twenty-one (21) </t>
    </r>
    <r>
      <rPr>
        <b/>
        <sz val="10"/>
        <rFont val="Arial"/>
        <family val="2"/>
      </rPr>
      <t>calendar days</t>
    </r>
    <r>
      <rPr>
        <sz val="10"/>
        <rFont val="Arial"/>
        <family val="2"/>
      </rPr>
      <t xml:space="preserve">” and deleting the words “subject to the </t>
    </r>
    <r>
      <rPr>
        <b/>
        <sz val="10"/>
        <rFont val="Arial"/>
        <family val="2"/>
      </rPr>
      <t>employer</t>
    </r>
    <r>
      <rPr>
        <sz val="10"/>
        <rFont val="Arial"/>
        <family val="2"/>
      </rPr>
      <t xml:space="preserve"> giving the </t>
    </r>
    <r>
      <rPr>
        <b/>
        <sz val="10"/>
        <rFont val="Arial"/>
        <family val="2"/>
      </rPr>
      <t>contractor</t>
    </r>
    <r>
      <rPr>
        <sz val="10"/>
        <rFont val="Arial"/>
        <family val="2"/>
      </rPr>
      <t xml:space="preserve"> a tax invoice for the amount due”</t>
    </r>
  </si>
  <si>
    <t>TERMINATION BY EMPLOYER – CONTRACTOR’S DEFAULT</t>
  </si>
  <si>
    <r>
      <t xml:space="preserve">36.1.5 in the judgement of the </t>
    </r>
    <r>
      <rPr>
        <b/>
        <sz val="10"/>
        <rFont val="Arial"/>
        <family val="2"/>
      </rPr>
      <t>employer</t>
    </r>
    <r>
      <rPr>
        <sz val="10"/>
        <rFont val="Arial"/>
        <family val="2"/>
      </rPr>
      <t xml:space="preserve">, has engaged in </t>
    </r>
    <r>
      <rPr>
        <b/>
        <sz val="10"/>
        <rFont val="Arial"/>
        <family val="2"/>
      </rPr>
      <t>corrupt</t>
    </r>
    <r>
      <rPr>
        <sz val="10"/>
        <rFont val="Arial"/>
        <family val="2"/>
      </rPr>
      <t xml:space="preserve"> or </t>
    </r>
    <r>
      <rPr>
        <b/>
        <sz val="10"/>
        <rFont val="Arial"/>
        <family val="2"/>
      </rPr>
      <t>fraudulent practices</t>
    </r>
    <r>
      <rPr>
        <sz val="10"/>
        <rFont val="Arial"/>
        <family val="2"/>
      </rPr>
      <t xml:space="preserve"> in competing for or in executing the contract </t>
    </r>
  </si>
  <si>
    <r>
      <t xml:space="preserve">Clause 36.3 is amended by removing the reference to “No clause” and replacing the words </t>
    </r>
    <r>
      <rPr>
        <b/>
        <sz val="10"/>
        <rFont val="Arial"/>
        <family val="2"/>
      </rPr>
      <t xml:space="preserve">“principal agent” </t>
    </r>
    <r>
      <rPr>
        <sz val="10"/>
        <rFont val="Arial"/>
        <family val="2"/>
      </rPr>
      <t xml:space="preserve">with </t>
    </r>
    <r>
      <rPr>
        <b/>
        <sz val="10"/>
        <rFont val="Arial"/>
        <family val="2"/>
      </rPr>
      <t>“employer”</t>
    </r>
  </si>
  <si>
    <r>
      <t xml:space="preserve">36.7 Notwithstanding any clause to the contrary, on cancellation of this </t>
    </r>
    <r>
      <rPr>
        <b/>
        <sz val="10"/>
        <rFont val="Arial"/>
        <family val="2"/>
      </rPr>
      <t>agreement</t>
    </r>
    <r>
      <rPr>
        <sz val="10"/>
        <rFont val="Arial"/>
        <family val="2"/>
      </rPr>
      <t xml:space="preserve"> either by the </t>
    </r>
    <r>
      <rPr>
        <b/>
        <sz val="10"/>
        <rFont val="Arial"/>
        <family val="2"/>
      </rPr>
      <t>employer</t>
    </r>
    <r>
      <rPr>
        <sz val="10"/>
        <rFont val="Arial"/>
        <family val="2"/>
      </rPr>
      <t xml:space="preserve"> or the </t>
    </r>
    <r>
      <rPr>
        <b/>
        <sz val="10"/>
        <rFont val="Arial"/>
        <family val="2"/>
      </rPr>
      <t>contractor</t>
    </r>
    <r>
      <rPr>
        <sz val="10"/>
        <rFont val="Arial"/>
        <family val="2"/>
      </rPr>
      <t xml:space="preserve">; or for any reason whatsoever, the contractor shall on written instruction, discontinue with the </t>
    </r>
    <r>
      <rPr>
        <b/>
        <sz val="10"/>
        <rFont val="Arial"/>
        <family val="2"/>
      </rPr>
      <t>works</t>
    </r>
    <r>
      <rPr>
        <sz val="10"/>
        <rFont val="Arial"/>
        <family val="2"/>
      </rPr>
      <t xml:space="preserve"> on a date stated and withdraw himself from the site. The contractor shall not be entitled to refuse to withdraw from the</t>
    </r>
    <r>
      <rPr>
        <b/>
        <sz val="10"/>
        <rFont val="Arial"/>
        <family val="2"/>
      </rPr>
      <t xml:space="preserve"> works </t>
    </r>
    <r>
      <rPr>
        <sz val="10"/>
        <rFont val="Arial"/>
        <family val="2"/>
      </rPr>
      <t xml:space="preserve">on the grounds of any lien or right of retention or on the grounds of any other right whatsoever
</t>
    </r>
  </si>
  <si>
    <t>TERMINATION BY EMPLOYER – LOSS AND DAMAGE</t>
  </si>
  <si>
    <r>
      <t xml:space="preserve">37.5 Notwithstanding any clause to the contrary, on cancellation of this </t>
    </r>
    <r>
      <rPr>
        <b/>
        <sz val="10"/>
        <rFont val="Arial"/>
        <family val="2"/>
      </rPr>
      <t>agreement</t>
    </r>
    <r>
      <rPr>
        <sz val="10"/>
        <rFont val="Arial"/>
        <family val="2"/>
      </rPr>
      <t xml:space="preserve"> either by the</t>
    </r>
    <r>
      <rPr>
        <b/>
        <sz val="10"/>
        <rFont val="Arial"/>
        <family val="2"/>
      </rPr>
      <t xml:space="preserve"> employer </t>
    </r>
    <r>
      <rPr>
        <sz val="10"/>
        <rFont val="Arial"/>
        <family val="2"/>
      </rPr>
      <t xml:space="preserve">or the </t>
    </r>
    <r>
      <rPr>
        <b/>
        <sz val="10"/>
        <rFont val="Arial"/>
        <family val="2"/>
      </rPr>
      <t>contractor</t>
    </r>
    <r>
      <rPr>
        <sz val="10"/>
        <rFont val="Arial"/>
        <family val="2"/>
      </rPr>
      <t xml:space="preserve">; or for any reason whatsoever, the </t>
    </r>
    <r>
      <rPr>
        <b/>
        <sz val="10"/>
        <rFont val="Arial"/>
        <family val="2"/>
      </rPr>
      <t>contractor</t>
    </r>
    <r>
      <rPr>
        <sz val="10"/>
        <rFont val="Arial"/>
        <family val="2"/>
      </rPr>
      <t xml:space="preserve"> shall on written instruction, discontinue with the </t>
    </r>
    <r>
      <rPr>
        <b/>
        <sz val="10"/>
        <rFont val="Arial"/>
        <family val="2"/>
      </rPr>
      <t>works</t>
    </r>
    <r>
      <rPr>
        <sz val="10"/>
        <rFont val="Arial"/>
        <family val="2"/>
      </rPr>
      <t xml:space="preserve"> on a date stated and withdraw himself from the </t>
    </r>
    <r>
      <rPr>
        <b/>
        <sz val="10"/>
        <rFont val="Arial"/>
        <family val="2"/>
      </rPr>
      <t>site</t>
    </r>
    <r>
      <rPr>
        <sz val="10"/>
        <rFont val="Arial"/>
        <family val="2"/>
      </rPr>
      <t xml:space="preserve">. The </t>
    </r>
    <r>
      <rPr>
        <b/>
        <sz val="10"/>
        <rFont val="Arial"/>
        <family val="2"/>
      </rPr>
      <t>contractor</t>
    </r>
    <r>
      <rPr>
        <sz val="10"/>
        <rFont val="Arial"/>
        <family val="2"/>
      </rPr>
      <t xml:space="preserve"> shall not be entitled to refuse to withdraw from the works on the grounds of any lien or right of retention or on the grounds of any other right whatsoever</t>
    </r>
  </si>
  <si>
    <t xml:space="preserve">TERMINATION BY CONTRACTOR – EMPLOYER’S DEFAULT
</t>
  </si>
  <si>
    <r>
      <t xml:space="preserve">38.7 Notwithstanding any clause to the contrary, on cancellation of this </t>
    </r>
    <r>
      <rPr>
        <b/>
        <sz val="10"/>
        <rFont val="Arial"/>
        <family val="2"/>
      </rPr>
      <t>agreement</t>
    </r>
    <r>
      <rPr>
        <sz val="10"/>
        <rFont val="Arial"/>
        <family val="2"/>
      </rPr>
      <t xml:space="preserve"> either by the </t>
    </r>
    <r>
      <rPr>
        <b/>
        <sz val="10"/>
        <rFont val="Arial"/>
        <family val="2"/>
      </rPr>
      <t>employer</t>
    </r>
    <r>
      <rPr>
        <sz val="10"/>
        <rFont val="Arial"/>
        <family val="2"/>
      </rPr>
      <t xml:space="preserve"> or the </t>
    </r>
    <r>
      <rPr>
        <b/>
        <sz val="10"/>
        <rFont val="Arial"/>
        <family val="2"/>
      </rPr>
      <t>contractor;</t>
    </r>
    <r>
      <rPr>
        <sz val="10"/>
        <rFont val="Arial"/>
        <family val="2"/>
      </rPr>
      <t xml:space="preserve"> or for any reason whatsoever, the</t>
    </r>
    <r>
      <rPr>
        <b/>
        <sz val="10"/>
        <rFont val="Arial"/>
        <family val="2"/>
      </rPr>
      <t xml:space="preserve"> contractor</t>
    </r>
    <r>
      <rPr>
        <sz val="10"/>
        <rFont val="Arial"/>
        <family val="2"/>
      </rPr>
      <t xml:space="preserve"> shall on written instruction, discontinue with the </t>
    </r>
    <r>
      <rPr>
        <b/>
        <sz val="10"/>
        <rFont val="Arial"/>
        <family val="2"/>
      </rPr>
      <t>works</t>
    </r>
    <r>
      <rPr>
        <sz val="10"/>
        <rFont val="Arial"/>
        <family val="2"/>
      </rPr>
      <t xml:space="preserve"> on a date stated and withdraw himself from the</t>
    </r>
    <r>
      <rPr>
        <b/>
        <sz val="10"/>
        <rFont val="Arial"/>
        <family val="2"/>
      </rPr>
      <t xml:space="preserve"> site</t>
    </r>
    <r>
      <rPr>
        <sz val="10"/>
        <rFont val="Arial"/>
        <family val="2"/>
      </rPr>
      <t xml:space="preserve">. The </t>
    </r>
    <r>
      <rPr>
        <b/>
        <sz val="10"/>
        <rFont val="Arial"/>
        <family val="2"/>
      </rPr>
      <t>contractor</t>
    </r>
    <r>
      <rPr>
        <sz val="10"/>
        <rFont val="Arial"/>
        <family val="2"/>
      </rPr>
      <t xml:space="preserve"> shall not be entitled to refuse to withdraw from the </t>
    </r>
    <r>
      <rPr>
        <b/>
        <sz val="10"/>
        <rFont val="Arial"/>
        <family val="2"/>
      </rPr>
      <t>works</t>
    </r>
    <r>
      <rPr>
        <sz val="10"/>
        <rFont val="Arial"/>
        <family val="2"/>
      </rPr>
      <t xml:space="preserve"> on the grounds of any lien or right of retention or on the grounds of any other right whatsoever</t>
    </r>
  </si>
  <si>
    <t>TERMINATION – CESSATION OF THE WORKS</t>
  </si>
  <si>
    <r>
      <t xml:space="preserve">“within one hundred and twenty (120) </t>
    </r>
    <r>
      <rPr>
        <b/>
        <sz val="10"/>
        <rFont val="Arial"/>
        <family val="2"/>
      </rPr>
      <t>working days</t>
    </r>
    <r>
      <rPr>
        <sz val="10"/>
        <rFont val="Arial"/>
        <family val="2"/>
      </rPr>
      <t xml:space="preserve"> of completion of such a report”</t>
    </r>
  </si>
  <si>
    <t>SETTLEMENT OF DISPUTES</t>
  </si>
  <si>
    <t xml:space="preserve">Clause  2.6  is  amended  by  replacing  “JBCC  Form  of  Tender”  with  “The Tender Page 97”
</t>
  </si>
  <si>
    <r>
      <t xml:space="preserve">Clauses B10.3.1 and B10.3.2 are amended by replacing “within fifteen (15) </t>
    </r>
    <r>
      <rPr>
        <b/>
        <sz val="10"/>
        <rFont val="Arial"/>
        <family val="2"/>
      </rPr>
      <t>working</t>
    </r>
    <r>
      <rPr>
        <sz val="10"/>
        <rFont val="Arial"/>
        <family val="2"/>
      </rPr>
      <t xml:space="preserve"> </t>
    </r>
    <r>
      <rPr>
        <b/>
        <sz val="10"/>
        <rFont val="Arial"/>
        <family val="2"/>
      </rPr>
      <t>days</t>
    </r>
    <r>
      <rPr>
        <sz val="10"/>
        <rFont val="Arial"/>
        <family val="2"/>
      </rPr>
      <t xml:space="preserve"> of taking possession of the </t>
    </r>
    <r>
      <rPr>
        <b/>
        <sz val="10"/>
        <rFont val="Arial"/>
        <family val="2"/>
      </rPr>
      <t>site”</t>
    </r>
    <r>
      <rPr>
        <sz val="10"/>
        <rFont val="Arial"/>
        <family val="2"/>
      </rPr>
      <t xml:space="preserve"> with “when submitting his priced </t>
    </r>
    <r>
      <rPr>
        <b/>
        <sz val="10"/>
        <rFont val="Arial"/>
        <family val="2"/>
      </rPr>
      <t>bills of quantities</t>
    </r>
    <r>
      <rPr>
        <sz val="10"/>
        <rFont val="Arial"/>
        <family val="2"/>
      </rPr>
      <t xml:space="preserve"> / </t>
    </r>
    <r>
      <rPr>
        <b/>
        <sz val="10"/>
        <rFont val="Arial"/>
        <family val="2"/>
      </rPr>
      <t>lump sum document”</t>
    </r>
  </si>
  <si>
    <r>
      <t xml:space="preserve">This </t>
    </r>
    <r>
      <rPr>
        <b/>
        <sz val="10"/>
        <rFont val="Arial"/>
        <family val="2"/>
      </rPr>
      <t>schedule</t>
    </r>
    <r>
      <rPr>
        <sz val="10"/>
        <rFont val="Arial"/>
        <family val="2"/>
      </rPr>
      <t xml:space="preserve"> contains all variables referred to in this document and is divided into pre-tender and post-tender categories. The pre-tender category must be completed in full and included in the tender documents. Both the pre-tender and post-tender categories form part of these </t>
    </r>
    <r>
      <rPr>
        <b/>
        <sz val="10"/>
        <rFont val="Arial"/>
        <family val="2"/>
      </rPr>
      <t>Preliminaries</t>
    </r>
  </si>
  <si>
    <r>
      <rPr>
        <b/>
        <sz val="10"/>
        <rFont val="Arial"/>
        <family val="2"/>
      </rPr>
      <t>Section C</t>
    </r>
    <r>
      <rPr>
        <sz val="10"/>
        <rFont val="Arial"/>
        <family val="2"/>
      </rPr>
      <t xml:space="preserve"> contains specific preliminary items which apply to this contract except where N/A (Not Applicable) appears against an item</t>
    </r>
  </si>
  <si>
    <r>
      <t xml:space="preserve">* Select relevant paragraph and delete whichever is not applicable depending on whether the contract is based on a </t>
    </r>
    <r>
      <rPr>
        <b/>
        <i/>
        <sz val="10"/>
        <rFont val="Arial"/>
        <family val="2"/>
      </rPr>
      <t xml:space="preserve">bills of quantities </t>
    </r>
    <r>
      <rPr>
        <sz val="10"/>
        <rFont val="Arial"/>
        <family val="2"/>
      </rPr>
      <t xml:space="preserve">or </t>
    </r>
    <r>
      <rPr>
        <b/>
        <i/>
        <sz val="10"/>
        <rFont val="Arial"/>
        <family val="2"/>
      </rPr>
      <t xml:space="preserve">lump sum document </t>
    </r>
  </si>
  <si>
    <r>
      <t xml:space="preserve">* The drawings issued with the tender documents do not comprise the complete set but serve as a guide only for tendering purposes and for indicating the scope of the work to enable the tenderer to acquaint himself with the nature and extent of the </t>
    </r>
    <r>
      <rPr>
        <b/>
        <sz val="10"/>
        <rFont val="Arial"/>
        <family val="2"/>
      </rPr>
      <t xml:space="preserve">works </t>
    </r>
    <r>
      <rPr>
        <sz val="10"/>
        <rFont val="Arial"/>
        <family val="2"/>
      </rPr>
      <t xml:space="preserve">and the manner in which they are to be executed
</t>
    </r>
  </si>
  <si>
    <r>
      <t xml:space="preserve">Should any part of the drawings not be clearly understood by the tenderer he shall, before submitting his tender, obtain clarification in writing from the </t>
    </r>
    <r>
      <rPr>
        <b/>
        <sz val="10"/>
        <rFont val="Arial"/>
        <family val="2"/>
      </rPr>
      <t>principal agent</t>
    </r>
    <r>
      <rPr>
        <sz val="10"/>
        <rFont val="Arial"/>
        <family val="2"/>
      </rPr>
      <t xml:space="preserve">
</t>
    </r>
  </si>
  <si>
    <r>
      <t xml:space="preserve">The Specifications shall be read in conjunction with the </t>
    </r>
    <r>
      <rPr>
        <b/>
        <sz val="10"/>
        <rFont val="Arial"/>
        <family val="2"/>
      </rPr>
      <t>bills of quantities / lump sum document</t>
    </r>
    <r>
      <rPr>
        <sz val="10"/>
        <rFont val="Arial"/>
        <family val="2"/>
      </rPr>
      <t xml:space="preserve"> and be referred to for the full descriptions of work to be done and materials to be used
</t>
    </r>
  </si>
  <si>
    <r>
      <t>The speciifications are issued and shall be read in conjunction with the drawings and the</t>
    </r>
    <r>
      <rPr>
        <b/>
        <sz val="10"/>
        <rFont val="Arial"/>
        <family val="2"/>
      </rPr>
      <t xml:space="preserve"> bills of quantities / lump sum document</t>
    </r>
    <r>
      <rPr>
        <sz val="10"/>
        <rFont val="Arial"/>
        <family val="2"/>
      </rPr>
      <t xml:space="preserve">
</t>
    </r>
  </si>
  <si>
    <r>
      <t xml:space="preserve">Wherever a trade name for any product has been described in the </t>
    </r>
    <r>
      <rPr>
        <b/>
        <sz val="10"/>
        <rFont val="Arial"/>
        <family val="2"/>
      </rPr>
      <t>bills of quantities / lump sum document</t>
    </r>
    <r>
      <rPr>
        <sz val="10"/>
        <rFont val="Arial"/>
        <family val="2"/>
      </rPr>
      <t xml:space="preserve">, the tenderer’s attention is drawn to the fact that any other product of equal quality may be used subject to the written approval of the </t>
    </r>
    <r>
      <rPr>
        <b/>
        <sz val="10"/>
        <rFont val="Arial"/>
        <family val="2"/>
      </rPr>
      <t xml:space="preserve">principal agent </t>
    </r>
    <r>
      <rPr>
        <sz val="10"/>
        <rFont val="Arial"/>
        <family val="2"/>
      </rPr>
      <t>being obtained prior to the closing date for submission of tenders</t>
    </r>
  </si>
  <si>
    <t>Where imported items are listed in the tender documents, the tenderer shall provide all the information called for, failing which the price of any such item, materials or equipment shall be excluded from currency fluctuations. (refer to Annexure D Imported Content Declaration)</t>
  </si>
  <si>
    <r>
      <t xml:space="preserve">The </t>
    </r>
    <r>
      <rPr>
        <b/>
        <sz val="10"/>
        <rFont val="Arial"/>
        <family val="2"/>
      </rPr>
      <t>contractor</t>
    </r>
    <r>
      <rPr>
        <sz val="10"/>
        <rFont val="Arial"/>
        <family val="2"/>
      </rPr>
      <t xml:space="preserve"> shall comply with all the requirements as set out in the Construction Regulations, 2014 issued under the Occupational Health and Safety Act, 1993 (Act No 85 of 1993)</t>
    </r>
  </si>
  <si>
    <r>
      <t>It is required of the</t>
    </r>
    <r>
      <rPr>
        <b/>
        <sz val="10"/>
        <rFont val="Arial"/>
        <family val="2"/>
      </rPr>
      <t xml:space="preserve"> contractor</t>
    </r>
    <r>
      <rPr>
        <sz val="10"/>
        <rFont val="Arial"/>
        <family val="2"/>
      </rPr>
      <t xml:space="preserve"> to thoroughly study the Health and Safety Specification that must be read together with and is deemed to be incorporated under this Section of the </t>
    </r>
    <r>
      <rPr>
        <b/>
        <sz val="10"/>
        <rFont val="Arial"/>
        <family val="2"/>
      </rPr>
      <t>bills of quantities / lump sum document</t>
    </r>
  </si>
  <si>
    <r>
      <t xml:space="preserve">The </t>
    </r>
    <r>
      <rPr>
        <b/>
        <sz val="10"/>
        <rFont val="Arial"/>
        <family val="2"/>
      </rPr>
      <t>contractor</t>
    </r>
    <r>
      <rPr>
        <sz val="10"/>
        <rFont val="Arial"/>
        <family val="2"/>
      </rPr>
      <t xml:space="preserve"> must take note that compliance with the Occupational Health and Safety Act, Construction Regulations and Health and Safety Specification is compulsory. In the event of partial or total non-compliance, the </t>
    </r>
    <r>
      <rPr>
        <b/>
        <sz val="10"/>
        <rFont val="Arial"/>
        <family val="2"/>
      </rPr>
      <t>principal agent</t>
    </r>
    <r>
      <rPr>
        <sz val="10"/>
        <rFont val="Arial"/>
        <family val="2"/>
      </rPr>
      <t xml:space="preserve">, notwithstanding the provisions of clause A31.0 of Section A or any other clause to the contrary, reserves the right to delay issuing any progress </t>
    </r>
    <r>
      <rPr>
        <b/>
        <sz val="10"/>
        <rFont val="Arial"/>
        <family val="2"/>
      </rPr>
      <t>payment certificate</t>
    </r>
    <r>
      <rPr>
        <sz val="10"/>
        <rFont val="Arial"/>
        <family val="2"/>
      </rPr>
      <t xml:space="preserve"> until the </t>
    </r>
    <r>
      <rPr>
        <b/>
        <sz val="10"/>
        <rFont val="Arial"/>
        <family val="2"/>
      </rPr>
      <t>contractor</t>
    </r>
    <r>
      <rPr>
        <sz val="10"/>
        <rFont val="Arial"/>
        <family val="2"/>
      </rPr>
      <t xml:space="preserve"> provides satisfactory proof of compliance. The</t>
    </r>
    <r>
      <rPr>
        <b/>
        <sz val="10"/>
        <rFont val="Arial"/>
        <family val="2"/>
      </rPr>
      <t xml:space="preserve"> contractor</t>
    </r>
    <r>
      <rPr>
        <sz val="10"/>
        <rFont val="Arial"/>
        <family val="2"/>
      </rPr>
      <t xml:space="preserve"> shall not be entitled to any compensation of whatsoever nature, including interest, due to such delay of payment</t>
    </r>
  </si>
  <si>
    <t>1.1-2</t>
  </si>
  <si>
    <t>Contractor's Site representative</t>
  </si>
  <si>
    <t>Compliance with laws and regulations</t>
  </si>
  <si>
    <t>General insurances</t>
  </si>
  <si>
    <t>Special insurances</t>
  </si>
  <si>
    <t>Site and Access</t>
  </si>
  <si>
    <t>Temporary Works and Plant</t>
  </si>
  <si>
    <t>Penalty for late or non-completion</t>
  </si>
  <si>
    <t>Termination by employer – contractor’s default</t>
  </si>
  <si>
    <t>Termination by employer – loss and damage</t>
  </si>
  <si>
    <t>Termination by contractor – employer’s default</t>
  </si>
  <si>
    <t>Termination – cessation of the works</t>
  </si>
  <si>
    <t>Settlement of disputes</t>
  </si>
  <si>
    <t>1.1-18</t>
  </si>
  <si>
    <t>1.1-19</t>
  </si>
  <si>
    <t>1.1-20</t>
  </si>
  <si>
    <t>1.1-21</t>
  </si>
  <si>
    <t>1.1-22</t>
  </si>
  <si>
    <t>1.1-23</t>
  </si>
  <si>
    <t>1.1-24</t>
  </si>
  <si>
    <t>1.1-25</t>
  </si>
  <si>
    <t>TENDER SUM CARRIED TO FORM OF OFFER AND ACCEPTANCE</t>
  </si>
  <si>
    <t>12,1,1</t>
  </si>
  <si>
    <t>12,1,2</t>
  </si>
  <si>
    <t>STRUCTURAL AND BUILDING ROOF A</t>
  </si>
  <si>
    <t>NOTE: BILL OF QUANTITIES TO BE READ IN CONJUCTION WITH DRAWINGS PROVIDED</t>
  </si>
  <si>
    <t>Install existing rainwater goods:</t>
  </si>
  <si>
    <t>80mm dia downpipe</t>
  </si>
  <si>
    <t>Carefully remove:</t>
  </si>
  <si>
    <t>0,6 mm "Kliplok" or similar approved sheeting roll formed in continuous lengths from certified steel, all to carry a minimum 20 year guarantee for both the material and paintwork fixed to timber purlins or rails complete with flashing:</t>
  </si>
  <si>
    <t>Ridge flashing</t>
  </si>
  <si>
    <t>Install cladding and sheeting:</t>
  </si>
  <si>
    <t>6mm 'Nutec' or similar approved fibre cement ceiling fixed with 32 x 2.5mm galvanised serrated nails at 150mm centres in one direction with painted H- profile jointed strip:</t>
  </si>
  <si>
    <t>Ceilings fixed to and including 38 x 38mm sawn softwood brandering at 400mm centres fixed to timber trusses</t>
  </si>
  <si>
    <t xml:space="preserve">Break out and form openings through external brickwork for new timber trusses and members, make good plaster on both sides with 20MPa concrete thresholds with steel trowelled finish (paintwork specified elsewhere) </t>
  </si>
  <si>
    <t>BB:  CARPENTRY AND JOINERY</t>
  </si>
  <si>
    <t>BB.01</t>
  </si>
  <si>
    <t>No</t>
  </si>
  <si>
    <t>"T2" and "T3" trusses at the lift shaft to be repaired and configured as per details provided.</t>
  </si>
  <si>
    <t>Timber connections:</t>
  </si>
  <si>
    <t>76 x 38 grade S5 bracing.</t>
  </si>
  <si>
    <t>Purlin connections:</t>
  </si>
  <si>
    <t>Labour:</t>
  </si>
  <si>
    <t>Re-install:</t>
  </si>
  <si>
    <t>Prepare and repair, brush to remove all loose contaminants, rinse and apply suitable bonding liquid one coat approved alkali resistant primer to bare substrate areas and two coats approved pure acrylic paint on existing painted surfaces:</t>
  </si>
  <si>
    <t>External walls</t>
  </si>
  <si>
    <t>Install brickwork to close up openings at newly installed trusses</t>
  </si>
  <si>
    <t>External ceilings</t>
  </si>
  <si>
    <t>Sisalation 420 heavy industrial grade aluminium foil over rafters at approximatley 760mm centes including straining wires</t>
  </si>
  <si>
    <t>Reinstall existing box gutters and downpipes:</t>
  </si>
  <si>
    <t>Eaves box gutters</t>
  </si>
  <si>
    <t>Internal ceilings</t>
  </si>
  <si>
    <t>NOTE: BILL OF QUANTITIES TO BE READ IN CONJUCTION WITH DRAWINGS PROVIDED.</t>
  </si>
  <si>
    <t>STRUCTURAL AND BUILDING</t>
  </si>
  <si>
    <t>Sum</t>
  </si>
  <si>
    <t>Prov Sum</t>
  </si>
  <si>
    <t>BK06.02.04</t>
  </si>
  <si>
    <t>Application of waterproofing to concrete and masonry elements</t>
  </si>
  <si>
    <t>Preparation for and application of waterproofing coating</t>
  </si>
  <si>
    <t>RAINWATER DISPOSAL</t>
  </si>
  <si>
    <t>uPVC or similar approved:</t>
  </si>
  <si>
    <t>Extra over for shoe</t>
  </si>
  <si>
    <t>Clean existing eaves gutters</t>
  </si>
  <si>
    <t>PAINTWORK</t>
  </si>
  <si>
    <t>Paint to previously painted surfaces</t>
  </si>
  <si>
    <t>Apply acrylic paint to interior walls of Harry Molteno Library, including crack bridging primer</t>
  </si>
  <si>
    <t>BD.06</t>
  </si>
  <si>
    <t>PLASTERING</t>
  </si>
  <si>
    <t>Repair of cracks in masonry walls</t>
  </si>
  <si>
    <t>Crack width from 0.5mm to 1.0mm</t>
  </si>
  <si>
    <t>Crack width from 1.0mm to 5.0mm</t>
  </si>
  <si>
    <t>Remove plaster and replaster:</t>
  </si>
  <si>
    <t>Brick walls (Internal)</t>
  </si>
  <si>
    <t>GLAZING</t>
  </si>
  <si>
    <t>Sealing of  windows</t>
  </si>
  <si>
    <t>Seal windows in aluminium frames using silicone sealant</t>
  </si>
  <si>
    <t>CIVIL AND STORMWATER</t>
  </si>
  <si>
    <t>SANS 
1200 D</t>
  </si>
  <si>
    <t xml:space="preserve">BULK EXCAVATION, FILLING etc
</t>
  </si>
  <si>
    <t>Excavation in earth over sloping site</t>
  </si>
  <si>
    <t>8.3.2(a)</t>
  </si>
  <si>
    <t>Provisional sum for landscaping</t>
  </si>
  <si>
    <t>8.3.2(b)</t>
  </si>
  <si>
    <t>Soft rock</t>
  </si>
  <si>
    <t>Hard rock</t>
  </si>
  <si>
    <t>8.3.2(c)</t>
  </si>
  <si>
    <t>Extra over all excavations for carting away</t>
  </si>
  <si>
    <t>Surplus material from excavations and/or stock piles on site to a dumping site to be located by the contractor</t>
  </si>
  <si>
    <t>EXISTING SERVICES</t>
  </si>
  <si>
    <t>8.3.8.1</t>
  </si>
  <si>
    <t>Excavate by hand in soft material to expose / locate existing services</t>
  </si>
  <si>
    <t>Provisional sum for repair of existing services, including leak detection</t>
  </si>
  <si>
    <t>SANS 1200 DB</t>
  </si>
  <si>
    <t>EARTHWORKS (PIPE TRENCHES)</t>
  </si>
  <si>
    <t>Excavate in all materials for trenches, backfill, compact and dispose of surplus / unsuitable material, for pipes:</t>
  </si>
  <si>
    <t>UPVC Stormwater pipes exceeding 125mm diameter but not more than 700mm diameter on Class C Bedding</t>
  </si>
  <si>
    <t>SANS 1200MK</t>
  </si>
  <si>
    <t>KERBING AND CHANNELING</t>
  </si>
  <si>
    <t>8.2.1</t>
  </si>
  <si>
    <t>Concrete Kerbing (Precast)</t>
  </si>
  <si>
    <t>BK2 Barrier Kerb</t>
  </si>
  <si>
    <t>Concrete Kerbing and Channeling combined</t>
  </si>
  <si>
    <t>Barrier Kerb (BK2) and Channeling (C2)</t>
  </si>
  <si>
    <t>SANS 1200 LB</t>
  </si>
  <si>
    <t>BEDDING</t>
  </si>
  <si>
    <t>8.2.2</t>
  </si>
  <si>
    <t>Supply of Bedding by Importation:</t>
  </si>
  <si>
    <t>8.2.2.3</t>
  </si>
  <si>
    <t>From commercial sources:</t>
  </si>
  <si>
    <t>SANS 1200 LE</t>
  </si>
  <si>
    <t>STORMWATER DRAINAGE</t>
  </si>
  <si>
    <t>8.2.8</t>
  </si>
  <si>
    <t>Supply and install Manholes, Catchpits, etc</t>
  </si>
  <si>
    <t>Demolish and rebuild existing 900 mm x 900 mm manhole.</t>
  </si>
  <si>
    <t>Tie into existing manhole</t>
  </si>
  <si>
    <t>Supply and lay UPVC pipe culverts</t>
  </si>
  <si>
    <t>150mm nominal diameter UPVC pipe on Class C bedding</t>
  </si>
  <si>
    <t>CB.02.01</t>
  </si>
  <si>
    <t>Cleaning of prefabricated culvert and inlet and outlet structures (average depth of material removed not more than 100mm):</t>
  </si>
  <si>
    <t>Prefabricated concrete pipes and portal culverts with maximum cross sectional dimension of:</t>
  </si>
  <si>
    <t>CB.02.04</t>
  </si>
  <si>
    <t>Visual inspection of underground culvert network</t>
  </si>
  <si>
    <t>CB.03.07</t>
  </si>
  <si>
    <t>Demolition and removal of damaged existing structures:</t>
  </si>
  <si>
    <t>Plain concrete: Drainage Channels</t>
  </si>
  <si>
    <t>SANS 1200 MJ</t>
  </si>
  <si>
    <t>SEGMENTED PAVING</t>
  </si>
  <si>
    <t>Construction of Paving complete</t>
  </si>
  <si>
    <t>CIVIL AND STORMWATER RELATED WORK: HARRY MOLTENO LIBRARY</t>
  </si>
  <si>
    <t>Install:</t>
  </si>
  <si>
    <t>Truss fixings to girders:</t>
  </si>
  <si>
    <t>114 x 38 mm Grade S7 timber scabs (6m lengths).</t>
  </si>
  <si>
    <t>External ceiling board including brandering.</t>
  </si>
  <si>
    <t>Design, manufacture and deliver to site new multi-ply truss for the replacement of existing prefabricated timber roof trusses including all bolts, washers, screws and ancillary items.</t>
  </si>
  <si>
    <t>Supply new prefrabricated 2 ply "HD1" trusses with bolts, washers and screws.</t>
  </si>
  <si>
    <t>Supply new prefrabricated 3 ply "HG1" trusses with bolts, washers and screws.</t>
  </si>
  <si>
    <t>Supply new "HG2" replica prefabricated timber truss with bolts, washers and screws.</t>
  </si>
  <si>
    <t>Supply new "HG3" replica prefabricated timber truss with bolts, washers and screws.</t>
  </si>
  <si>
    <t>Supply full length single timber members for plying/scabbing of "T1" truss top chords, with timber fixing screws at 300 mm c/c or similar approved:</t>
  </si>
  <si>
    <t>Supply full length single timber member for plying/scabbing of "R7" eaves rafters, with timber fixing screws at 300 mm c/c or similar approved:</t>
  </si>
  <si>
    <t>Supply full length timber member for plying/scabbing of "R2" and"R6" eaves rafters, with timber fixing screws at 300 mm c/c or similar approved:</t>
  </si>
  <si>
    <t>Supply 50 x 50 x 5 mm L-section (150 mm long) with bolts and washers.</t>
  </si>
  <si>
    <t>Supply 50 x 50 x 5 mm mild steel equal angle bracket (150 mm long) with bolts and washers.</t>
  </si>
  <si>
    <t>Supply 50 x 50 x 5 mm mild steel equal angle bracket (100 mm long) with bolts and washers.</t>
  </si>
  <si>
    <t>Supply truss fixing brackets at truss hipsets:</t>
  </si>
  <si>
    <t>Truss bracing:</t>
  </si>
  <si>
    <t>Supply timber bracing members for the bracing of bottom chords, top chords and webs with timber fixing screws or similar approved:</t>
  </si>
  <si>
    <t>45 degree truss hanger with nails.</t>
  </si>
  <si>
    <t>90 degree truss hanger with nails.</t>
  </si>
  <si>
    <t>Single tri-strap bracing with timber and masonry nails or similar approved.</t>
  </si>
  <si>
    <t>Double tri-strap bracing with timber and masonry nails or similar approved.</t>
  </si>
  <si>
    <t>Supply permfix nails or similar approved for tie beam brackets (truss connections to girders).</t>
  </si>
  <si>
    <t>Supply hurricane clips with permfix nails or similar approved (truss connections to girders at top chord level).</t>
  </si>
  <si>
    <t>Supply swing fix wire fixing for purlins.</t>
  </si>
  <si>
    <t>Labour for erection of timber roof structure truss members including fixing, fixing in position of girders, trusses, beams, rafters, hips, valleys, bracing, battens, wallplates, cleates, tri-strap bracing and proper securing of all items as required by fixing details and engineer.</t>
  </si>
  <si>
    <t>Prepare surfaces and remove all loose material, apply two coats alkali resistant paint:</t>
  </si>
  <si>
    <t>Remove existing rafter members from "HD1", "HG1" and "J1" to "J7" timber trusses in hipset.</t>
  </si>
  <si>
    <t>Truss rafters removed In hipsets</t>
  </si>
  <si>
    <t>152 x 38 grade S5 T-bracing at truss "HG3".</t>
  </si>
  <si>
    <t>Supply full length single timber members for plying/scabbing of truss top chords of "T2" and "T3" trusses, timber fixing screws at 300 mm c/c or similar approved:</t>
  </si>
  <si>
    <t>.07</t>
  </si>
  <si>
    <t>.08</t>
  </si>
  <si>
    <t>Prices to include all temporary bracing and suports while construction is carried out.</t>
  </si>
  <si>
    <t>On steel surfaces:</t>
  </si>
  <si>
    <t>Steel section columns and beams.</t>
  </si>
  <si>
    <t>Prepare surfaces and remove all loose material, apply high gloss enamel paint.</t>
  </si>
  <si>
    <t>On plasterboard surfaces:</t>
  </si>
  <si>
    <t>Supply new "G2" replica prefabricated timber truss with bolts, washers and screws.</t>
  </si>
  <si>
    <t>Supply new "HG4" replica prefabricated timber truss with bolts, washers and screws.</t>
  </si>
  <si>
    <t>PAA.06.03</t>
  </si>
  <si>
    <t>DETAIL WORK</t>
  </si>
  <si>
    <t>Isolation, stripping, dismantling and removal of existing brassware, sanitaryware &amp; piping:</t>
  </si>
  <si>
    <t>15mm Diameter pillar taps</t>
  </si>
  <si>
    <t xml:space="preserve">15mm Diameter pipe connections to pillar taps </t>
  </si>
  <si>
    <t xml:space="preserve">15mm - 42mm Diameter copper pipes  </t>
  </si>
  <si>
    <t xml:space="preserve">15mm - 42mm Diameter HDPE/PVC pipes </t>
  </si>
  <si>
    <t>PAA.06.05</t>
  </si>
  <si>
    <t>Isolating valve, wall mounted (replace existing with an equal or similar approved fitting)</t>
  </si>
  <si>
    <t>Hot and cold water taps (replace existing with an equal or similar approved fitting)</t>
  </si>
  <si>
    <t>PAA.06.06</t>
  </si>
  <si>
    <t>Pipe trench excavations, bedding and backfilling:</t>
  </si>
  <si>
    <t>Excavate in all materials for pipe trenches to depth of 1100mm x 600mm wide</t>
  </si>
  <si>
    <t>Supply and installation of river sand pipe bedding</t>
  </si>
  <si>
    <t>Backfilling and compacting to 93% modified AASHTO density with selected material</t>
  </si>
  <si>
    <t>PAA.06.07</t>
  </si>
  <si>
    <t>PAA.03.03</t>
  </si>
  <si>
    <t>Copper pipe Class 2, SABS 460 with capillary soldered type joints for cold water piping installed on surface in service ducts, roofs, against walls and soffits and in voids inclusive of bracketing:</t>
  </si>
  <si>
    <t>15mm Diameter including fittings</t>
  </si>
  <si>
    <t>22mm Diameter including fittings</t>
  </si>
  <si>
    <t>28mm Diameter including fittings</t>
  </si>
  <si>
    <t>32mm Diameter including fittings</t>
  </si>
  <si>
    <t>15mm Diameter fittings</t>
  </si>
  <si>
    <t>32mm x 15mm x 32mm TEE</t>
  </si>
  <si>
    <t>15mm Ball Valve</t>
  </si>
  <si>
    <t>22mm Diameter fittings</t>
  </si>
  <si>
    <t>22mm Ball Valve</t>
  </si>
  <si>
    <t>28mm Diameter fittings</t>
  </si>
  <si>
    <t>28mm Ball Valve</t>
  </si>
  <si>
    <t>.09</t>
  </si>
  <si>
    <t>32mm Ball Valve</t>
  </si>
  <si>
    <t>32mm In-Line Strainer</t>
  </si>
  <si>
    <t>Allow for testing of new water line</t>
  </si>
  <si>
    <t>Allow for disconnecting of existing water line</t>
  </si>
  <si>
    <t>DEMOLITION WORK</t>
  </si>
  <si>
    <t>Hack off and remove wall coverings</t>
  </si>
  <si>
    <t>Damaged ceramic wall tiles including grout, mortar, etc. and prepare to receive new.</t>
  </si>
  <si>
    <t>Hack off and remove damaged plaster on brick walls in patches and prepare to receive new</t>
  </si>
  <si>
    <t>Suspended ceiling</t>
  </si>
  <si>
    <t>Take down, remove and store one side suspended ceiling panels for re-use later.</t>
  </si>
  <si>
    <t>Re-install stored suspended ceiling panels.</t>
  </si>
  <si>
    <t>Opening 1000 x 1000mm high through half brick wall</t>
  </si>
  <si>
    <t>Opening 1000 x 1000mm high through one brick wall</t>
  </si>
  <si>
    <t>Breaking down and removing brickwork and walling materials:</t>
  </si>
  <si>
    <t>Mass brickwork</t>
  </si>
  <si>
    <t>Half brick walls</t>
  </si>
  <si>
    <t>One brick walls</t>
  </si>
  <si>
    <t>Building of Brickwork in Class II mortar</t>
  </si>
  <si>
    <t>On walls</t>
  </si>
  <si>
    <t>Repair and seal:</t>
  </si>
  <si>
    <t>Crack(&gt; 1mm &lt; 5mm) in plastered wall</t>
  </si>
  <si>
    <t>BJ06.03</t>
  </si>
  <si>
    <t>SCAFFOLDING</t>
  </si>
  <si>
    <t>22mm Diameter</t>
  </si>
  <si>
    <t>32mm Diameter</t>
  </si>
  <si>
    <t>Extra over class II copper pipes for solvent welded fittings:</t>
  </si>
  <si>
    <t>22mm Diameter Bend</t>
  </si>
  <si>
    <t>22mm x 22mm Diameter Tee</t>
  </si>
  <si>
    <t>32mm Diameter Bend</t>
  </si>
  <si>
    <t>32mm x 32mm Diameter Tee</t>
  </si>
  <si>
    <t>32mm x 22mm Reducer</t>
  </si>
  <si>
    <t>Isolation, stripping, dismantling and removal of existing fittings &amp; piping:</t>
  </si>
  <si>
    <t xml:space="preserve">22mm - 42mm Diameter copper pipes  </t>
  </si>
  <si>
    <t>22mm - 42mm Diameter copper pipe fittings</t>
  </si>
  <si>
    <t>42mm Diameter HDPE/PVC pipe fittings</t>
  </si>
  <si>
    <t>PAA.09</t>
  </si>
  <si>
    <t>-</t>
  </si>
  <si>
    <t xml:space="preserve">Charge required by Contractor on Item 03 above. </t>
  </si>
  <si>
    <t>%</t>
  </si>
  <si>
    <t xml:space="preserve">Charge required by Contractor on Item 02 above. </t>
  </si>
  <si>
    <t>01</t>
  </si>
  <si>
    <t>02</t>
  </si>
  <si>
    <r>
      <t xml:space="preserve">Fixed:_______________Value related:_____________Time related:___________                                                                                                             </t>
    </r>
    <r>
      <rPr>
        <b/>
        <sz val="10"/>
        <rFont val="Arial"/>
        <family val="2"/>
      </rPr>
      <t xml:space="preserve">   </t>
    </r>
  </si>
  <si>
    <t xml:space="preserve"> </t>
  </si>
  <si>
    <t>202.01
cont.</t>
  </si>
  <si>
    <t>Tender No:</t>
  </si>
  <si>
    <t>PRELIMINARY AND GENERAL (SECTION B)</t>
  </si>
  <si>
    <t>PRELIMINARY AND GENERAL (SECTION A)</t>
  </si>
  <si>
    <t>1.1-1</t>
  </si>
  <si>
    <t>1.1-5</t>
  </si>
  <si>
    <t>1.1-10</t>
  </si>
  <si>
    <t>1.1-26</t>
  </si>
  <si>
    <t>1.1-27</t>
  </si>
  <si>
    <t>150mm dia gutters.</t>
  </si>
  <si>
    <t>Remove topsoil to a nominal depth of 150mm, stockpile and maintain.</t>
  </si>
  <si>
    <t>Excavate in all materials, stockpile on site and backfill.</t>
  </si>
  <si>
    <t>Extra over bulk excavation in earth for excavation in:</t>
  </si>
  <si>
    <t>Walls (internal)</t>
  </si>
  <si>
    <t>On ceilings and beams including ceilings</t>
  </si>
  <si>
    <t>Design, manufacture and deliver to site new prefabricated replica timber roof truss for the plying of existing timber trusses, to create a multi-ply truss construction including all bolts, washers, screws and ancillary items.</t>
  </si>
  <si>
    <t>The selection of the structural design approach and the construction methodology, including the decision to fabricate trusses off-site or to assemble them in-situ within the roof void, shall remain at the discretion of the contractor. In cases where in-situ fabrication is adopted, the contractor shall ensure that all structural connection designs are undertaken in accordance with relevant SANS standards, ITC guidelines, and manufacturer’s requirements, with due consideration of load paths, joint capacities, tolerances, and installation sequencing. The full cost implications of connection detailing, fabrication processes, and erection methodology shall be incorporated into the tender pricing, with no provisional allowances.</t>
  </si>
  <si>
    <t>On timber surfaces:</t>
  </si>
  <si>
    <t>Timber eaves members.</t>
  </si>
  <si>
    <t>Supply and installation of "Kliplok" concealed fix roof sheet clips (KL 65) or similar approved with screws and all ancillary items.</t>
  </si>
  <si>
    <t>152x 38 mm Grade S7 timber scab, H3 treated and shaped to match existing members (2.5m lengths).</t>
  </si>
  <si>
    <t>152x 38 mm Grade S7 timber scabs H3 treated and shaped to match existing members, to be fixed on each side of "R2" and "R6" member (2.5m lengths).</t>
  </si>
  <si>
    <t>Bolts, Fasteners, etc:</t>
  </si>
  <si>
    <t>65mm Mitek eCo Self drilling screws or similar approved.</t>
  </si>
  <si>
    <t>45mm Wafer head class 3 timber fix screw T17 class or similar approved.</t>
  </si>
  <si>
    <t>TX40 160 x 8mm timber fixing screw.</t>
  </si>
  <si>
    <t>TX40 180 x 8mm timber fixing screw.</t>
  </si>
  <si>
    <t>TX40 240 x 8mm timber fixing screw.</t>
  </si>
  <si>
    <t>Truss engineering design and preparation of detail design drawings and cut lists (including all inspections).</t>
  </si>
  <si>
    <t>Carefully remove existing “Kliplok” profile sheet metal roof covering and associated timber purlins; stack and stockpile materials neatly on site for re-use.</t>
  </si>
  <si>
    <t>Carefully refix existing “Kliplok” profile roof sheeting and timber purlins previously stockpiled; include for replacing any damaged fixings with new matching components, ensuring proper alignment, watertight joints, and installation in accordance with manufacturer’s specifications.</t>
  </si>
  <si>
    <t>Waterproofing</t>
  </si>
  <si>
    <t xml:space="preserve">Allow for the provision, erection, use, dismantling and transportation of scaffolding for access control on building perimeter, up to a three story height for duration of work including certification, delivery, collection and dismantling. </t>
  </si>
  <si>
    <t>Crane with a lifting capacity of 4000 kg and a lifting height of 16.65m.</t>
  </si>
  <si>
    <t>Allow for the provision of mobile crane services, including delivery and collection for the duration of the works.</t>
  </si>
  <si>
    <t>Ceiling suspension system comprising galvanised mild steel hangers (minimum 2.0 mm thick × 25 mm wide), hanger system, brandering/main and cross members, and all necessary fixings, securely suspended from timber trusses.</t>
  </si>
  <si>
    <t>Pure acrylic emulsion waterproofing paint with polyester membrane or glass-fibre tissue waterproofing sealing system.</t>
  </si>
  <si>
    <t>Carefully remove ceiling suspension system galvanised mild steel hangers, hanger system, brandering/main and cross members, suspended from timber trusses and to be stored on site.</t>
  </si>
  <si>
    <t>CONCRETE AND MASONRY REPAIRS</t>
  </si>
  <si>
    <t>JOINTS</t>
  </si>
  <si>
    <t>Expansion joints with 10mm closed cell expanded polyethylene between concrete and brick surfaces</t>
  </si>
  <si>
    <t>REMOVAL OF EXISTING WORK</t>
  </si>
  <si>
    <t>Breaking down and removing brickwork etc.</t>
  </si>
  <si>
    <t>Various widths of brickwork for installation of 50mm diameter weep hole pipe (measured elsewhere).</t>
  </si>
  <si>
    <t>JOINT SEALANT</t>
  </si>
  <si>
    <t>Two-part grey polysulphide sealing compound, applied to joints complete with backing cord, bond breaker tape, primer and all ancillary materials necessary to form a durable, flexible, and watertight seal at all joints.</t>
  </si>
  <si>
    <t>Install brickwork to close up openings.</t>
  </si>
  <si>
    <t>MASONRY</t>
  </si>
  <si>
    <t>Drill holes into brick wall including pilot holes if necessary and scanning for services prior to drilling.</t>
  </si>
  <si>
    <t>Not exceeding 50mm diameter through 270mm cavity brick wall</t>
  </si>
  <si>
    <t>50mm Diameter HDPE pipe fixed through core drilled walls (300mm long).</t>
  </si>
  <si>
    <t>No.</t>
  </si>
  <si>
    <t>Brick walls (Enternal)</t>
  </si>
  <si>
    <t>Apply acrylic paint to exterior walls of Harry Molteno Library.</t>
  </si>
  <si>
    <t>150mm eaves gutters including all fittings</t>
  </si>
  <si>
    <t>80mm dia downpipe including all fittings</t>
  </si>
  <si>
    <t>4mm Thick "Derbigum SP4" or similar approved waterproofing membrane including laps, turn-ups, turn-downs, etc and preparing and priming concrete including screeded surfaces laid in accordance with the manufacturers instruction</t>
  </si>
  <si>
    <t>On flat  roofs</t>
  </si>
  <si>
    <t>Core drill 80mm diameter hole into parapet brick walls including pilot holes if  necessary and scanning for services prior to core drilling</t>
  </si>
  <si>
    <t>Remove and dispose of existing fullbore including fittings, hack and prepare surrounding concrete locally 30 mm deep × 30 mm wide to form square recess, clean and prepare surface for reinstatement.</t>
  </si>
  <si>
    <t>Sheet waterproofing on flat roof including screed not exceeding 50mm thick average and prepare surface for new screed</t>
  </si>
  <si>
    <t>Install uPVC items including all fixings, jointing, brackets, shoes, outlets, and connections to stormwater system.</t>
  </si>
  <si>
    <t>80mm dia downpipe with offsets, shoes and brackets</t>
  </si>
  <si>
    <t>Extra over 90mm elbow</t>
  </si>
  <si>
    <t>Recast slab patch</t>
  </si>
  <si>
    <t>Supply infill concrete to penetration and recess, including bonding agent to joint surfaces, finish flush with existing slab, and apply cementitious screed to match existing roof falls and levels.</t>
  </si>
  <si>
    <t>Screed woodfloated on concrete.</t>
  </si>
  <si>
    <t>Average 100mm thick on floors with upper surface to falls and currents</t>
  </si>
  <si>
    <t>Internal walls</t>
  </si>
  <si>
    <t>HDPE PE100 PN12 pressure pipe</t>
  </si>
  <si>
    <t>32mm Non-Return Valve</t>
  </si>
  <si>
    <t>Flushmaster system</t>
  </si>
  <si>
    <t xml:space="preserve">CENTRE FOR BIODIVERSITY CONSERVATION (CBC) </t>
  </si>
  <si>
    <t xml:space="preserve">KIRSTENBOSCH RESEARCH CENTRE (KRC) </t>
  </si>
  <si>
    <t>STRUCTURAL AND BUILDING RELATED REPAIR WORK: CENTRE FOR BIODIVERSITY CONSERVATION</t>
  </si>
  <si>
    <t>STRUCTURAL AND BUILDING RELATED REPAIR WORK: KIRSTENBOSCH RESEARCH CENTRE</t>
  </si>
  <si>
    <t>STRUCTURAL AND BUILDING RELATED REPAIR WORK: HARRY MOLTENO LIBRARY</t>
  </si>
  <si>
    <t>FIRE FIGHTING EQUIPMENT:  KIRSTENBOSCH RESEARCH CENTRE AND CENTRE FOR BIODIVERSITY CONSERVATION</t>
  </si>
  <si>
    <t>Supply, erect and dismantle independent type scaffolding 10m length x 1.3m width and 10m high for 4 months to be used for the installation of the water supply pipework at the CBC Building.</t>
  </si>
  <si>
    <t>All final dimensions and designs shall be the responsibility of the contractor, who is to ensure that the truss design accommodates the retrofitted solar panels and existing mechanical ducting. The contractor shall carry out and verify the design in full compliance with the manufacturer’s specifications and applicable design parameters.
Tenderers are advised that the truss descriptions provided are indicative of overall size only and do not constitute the final design. The contractor is to undertake the complete structural design of the trusses, which must be reviewed and monitored on site by a registered ITC-certified person for compliance during fabrication and installation.</t>
  </si>
  <si>
    <t>Mild steel galvanised cold formed steel angle ceiling suspension members (25×25 mm × 2.0 mm thick) 1000mm long, fixed vertically between timber truss bottom chords to support ceiling brandering/grid.</t>
  </si>
  <si>
    <t>Internal ceiling board cut in neat sections including brandering and suspension system, including main and cross members, necessary hangers, grids, etc. hung from trusses</t>
  </si>
  <si>
    <t>TOTAL SCHEDULE 4: CARRIED FORWARD TO SUMMARY</t>
  </si>
  <si>
    <t>Depth exceeding 0m but not more than 1m</t>
  </si>
  <si>
    <t>Depth exceeding 1m but not more than 2m</t>
  </si>
  <si>
    <t>Up to and including 500mm</t>
  </si>
  <si>
    <t>501mm to 750mm</t>
  </si>
  <si>
    <t>50mm Thick clay paver, bond shape pattern to match existing</t>
  </si>
  <si>
    <t>TOTAL SCHEDULE 5: CARRIED FORWARD TO SUMMARY</t>
  </si>
  <si>
    <t>SANS1200 DR</t>
  </si>
  <si>
    <t>30mm Diameter</t>
  </si>
  <si>
    <t>50mm Diameter</t>
  </si>
  <si>
    <t>TOTAL SCHEDULE 6: CARRIED FORWARD TO SUMMARY</t>
  </si>
  <si>
    <t>TOTAL SCHEDULE 7: CARRIED FORWARD TO SUMMARY</t>
  </si>
  <si>
    <t>Selected granular material (bedding) for stormwater pipes</t>
  </si>
  <si>
    <t>.10</t>
  </si>
  <si>
    <t>Site Modified Sika Cemflex or similar approved waterproofing agent to brick walls.</t>
  </si>
  <si>
    <t>Supply and install HDPE PE100 PN12 pressure pipe</t>
  </si>
  <si>
    <t>Charge required by Contractor on Item 01.</t>
  </si>
  <si>
    <t>On plastered walls: Prepare and repair as specified, brush to remove all loose contaminants, rinse and apply suitable bonding liquid one coat approved alkali resistant primer to bare substrate areas and 2 coats interior quality emulsion paint with smooth sheen approval on existing surfaces:</t>
  </si>
  <si>
    <t>TESTING</t>
  </si>
  <si>
    <t xml:space="preserve">Charge required by Contractor on Item 01 above. </t>
  </si>
  <si>
    <r>
      <t>Allow a PC amount of R 300,00/m</t>
    </r>
    <r>
      <rPr>
        <vertAlign val="superscript"/>
        <sz val="10"/>
        <rFont val="Arial"/>
        <family val="2"/>
      </rPr>
      <t>2</t>
    </r>
    <r>
      <rPr>
        <sz val="10"/>
        <rFont val="Arial"/>
        <family val="2"/>
      </rPr>
      <t> for supply only of porcelain wall tiles fixed  with adhesive to bedding (bedding  elsewhere) and flush pointed with tinted waterproof jointing compound:</t>
    </r>
  </si>
  <si>
    <t>Breaking out for and forming plain openings through brick walls, including supporting brickwork above opening, making good cement plaster on both sides and into reveals with steel trowelled finish (making good paintwork elsewhere):</t>
  </si>
  <si>
    <t xml:space="preserve">Core drill holes into half brick walls including pilot holes if necessary. </t>
  </si>
  <si>
    <t xml:space="preserve">Core drill holes into one brick skin including pilot holes if necessary. </t>
  </si>
  <si>
    <t>15MPa / 19mm Unreinforced concrete:</t>
  </si>
  <si>
    <t>Infilling to cavity of hollow walls in pockets behind sanitary fittings</t>
  </si>
  <si>
    <t>Alterations to existing structures:</t>
  </si>
  <si>
    <t>Brickwork of NFP bricks in class II mortar:</t>
  </si>
  <si>
    <t>Cement plaster on brickwork:</t>
  </si>
  <si>
    <t>TILING</t>
  </si>
  <si>
    <t>Wall tiling and finishes:</t>
  </si>
  <si>
    <t>PLUMBING AND DRAINAGE</t>
  </si>
  <si>
    <t xml:space="preserve">DOMESTIC WATER SUPPLY:
</t>
  </si>
  <si>
    <t>EXCAVATIONS FOR DOMESTIC WATER SUPPLY:</t>
  </si>
  <si>
    <t>Supply new "T1" replica prefabricated timber truss with bolts, washers and screws.</t>
  </si>
  <si>
    <t>BE.06.02.03</t>
  </si>
  <si>
    <t>BC.02</t>
  </si>
  <si>
    <t>BD05</t>
  </si>
  <si>
    <t>BK.03</t>
  </si>
  <si>
    <t>SUPPLY AND INSTALL</t>
  </si>
  <si>
    <t>PLUMBING AND DRAINAGE RELATED WORK: KIRSTENBOSCH RESEARCH CENTRE AND CENTRE FOR BIODIVERSITY CONSERVATION</t>
  </si>
  <si>
    <t xml:space="preserve">CONCRETE FILLING
</t>
  </si>
  <si>
    <t>BC: WATERPROOFING BASEMENTS, ROOFS, BALCONIES, ETC.</t>
  </si>
  <si>
    <t>On pitched sheeted roof:</t>
  </si>
  <si>
    <t>Timber roof truss (refer to DWG_0546-02):</t>
  </si>
  <si>
    <t>Supply prepunched tri-strap bracing for truss tie down detail at perimeter walls as per DWG_0546-03:</t>
  </si>
  <si>
    <t>Supply steel bracket for the fixing of existing eaves rafter members ("R1" to "R7") to the existing perimeter steel channel as per DWG_0546-03 and 0546-06:</t>
  </si>
  <si>
    <t>Supply steel bracket for the fixing of existing eaves rafter members ("R1" to "R7") to the existing laminated eaves beam as per DWG_0546-03 and 0546-06:</t>
  </si>
  <si>
    <t>Supply steel bracket for the fixing of existing laminated eaves beams to heel ends of the existing "T1", "T2", "T3" and "G2" trusses and girders  as per DWG_0546-03 and 0546-06:</t>
  </si>
  <si>
    <t>Heavy duty H45V8P2 Cleat/ T-bracket  or similar  approved with bolts and washers as per DWG_0546-03 and 0546-06.</t>
  </si>
  <si>
    <t>Supply prepunched tri-strap bracing for eaves beam tie down detail at perimeter walls as per DWG_0546-03:</t>
  </si>
  <si>
    <t>Concrete Repairs</t>
  </si>
  <si>
    <t>BK.06</t>
  </si>
  <si>
    <t>Crack Injection</t>
  </si>
  <si>
    <t>Preparation of cracks for crack injection to beams and slab.</t>
  </si>
  <si>
    <t>litre</t>
  </si>
  <si>
    <t>Site and core tests</t>
  </si>
  <si>
    <t>External Bonding of Carbon Fibre Plates</t>
  </si>
  <si>
    <t>Preparation of concrete surfaces for plate bonding</t>
  </si>
  <si>
    <t>Spall Repairs</t>
  </si>
  <si>
    <t>Preparation for and repair of spalled and damaged concrete using cementitious repair mortar:</t>
  </si>
  <si>
    <t>On flat roofs</t>
  </si>
  <si>
    <t>On "Rhino" board surfaces:</t>
  </si>
  <si>
    <t>On smooth concrete surfaces:Two coats interior quality PVA emulsion paint on work in bad condition:</t>
  </si>
  <si>
    <t>Prepare surfaces and remove all loose material sand down (as per manufacturers specification), apply three coats of Dulux Woodguard Rubol or similar approved quality matt/ clear gloss wood preservative on eaves members</t>
  </si>
  <si>
    <t>Crack injection with epoxy resin (Sikadur 52 or similar approved) to beams.</t>
  </si>
  <si>
    <t>Adhesive: Sikadur - 30 (or similar approved to suit carbon fibre repair system)</t>
  </si>
  <si>
    <t>Plates: Sika CarboDur S512 (or similar approved carbon fibre repair system)</t>
  </si>
  <si>
    <t xml:space="preserve">Apply bonding agent (Sika Armatec - 110 Epocem or similar approved) to repaired beam soffit.  </t>
  </si>
  <si>
    <t>Sika Grout 212 (or similar approved)</t>
  </si>
  <si>
    <t>Sika MonoTOP 615 HB (or similar approved)</t>
  </si>
  <si>
    <t>Construct new brick manhole (900 mm x 900 mm x 900 mm deep) complete with ductile iron grid and frame (450 mm x 450 mm Type F by Saint Gobain or similar approved)</t>
  </si>
  <si>
    <t>Galvanised sheet iron flashings with CHROMADEK or similar approved silicone polyester finish to one side of sundry items to Kliplok or concealed fixing roof sheeting complete as detailed in BA 03.01:</t>
  </si>
  <si>
    <t>Cobra toilet flush valve body only CP 20mm FJ2-000 including cobra spare toilet flush pipe bent CP FJT1-1 with cobra flush junior pipe connector C-FJV1-7 or similar approved system to match existing bathroom systems</t>
  </si>
  <si>
    <t>WATER SUPPLY FOR FIRE RETICULATION</t>
  </si>
  <si>
    <t>Allow a provisional sum for the removal, servicing, and reinstallation of all fresh air supply and extraction ducting, associated grills, and the existing Dunham Bush cassette AC unit at the CBC Building to facilitate roof truss works, including the removal and refitting of ducting, grills, and AC unit after inspection, resealing, adjustment, and securing of all duct runs, joints, insulation, and flex connections, and the commissioning of the AC system with full operational checks. COC certificates are to be required upon completion of all works. Refer to drawing DWG_0546-04 for HVAC details.</t>
  </si>
  <si>
    <t xml:space="preserve">6,4mm "Rhino" or similar approved gypsum plasterboard with 50mm cover strips of mesh scrim nailed over joints and the whole finished with 6mm minimum cretestone gypsum skim plaster or similar approved, trowelled to smooth polished surface: </t>
  </si>
  <si>
    <t>Allow for testing of water line</t>
  </si>
  <si>
    <t>Sealing around sanitary fixtures</t>
  </si>
  <si>
    <t>Extra over clay copper pipes for solvent welded fittings:</t>
  </si>
  <si>
    <t>On smooth concrete: Two coats interior quality PVA emulsion paint on work in bad condition:</t>
  </si>
  <si>
    <t>Allow for testing and calibrating Pressure Gauges</t>
  </si>
  <si>
    <t>Supply and installation of sanitaryware and brassware to replace the following items with equal or similar approved fittings by licensed Plumber:</t>
  </si>
  <si>
    <t xml:space="preserve">Supply and installation of domestic water pipe installation by licensed Plumber:
</t>
  </si>
  <si>
    <t>Testing newly installed water supply line by licensed specialist:</t>
  </si>
  <si>
    <t>Testing water supply line by licensed specialist:</t>
  </si>
  <si>
    <t>Supply and installation of fire water reticulation pipework by licensed Plumber:</t>
  </si>
  <si>
    <t>Testing newly installed pressure gauges by licensed specialist:</t>
  </si>
  <si>
    <t>Testing pressure gauges by licensed specialist:</t>
  </si>
  <si>
    <t>REQUEST FOR BIDS FOR THE APPOINTMENT OF A CONTRACTOR FOR THE REPAIRS TO THE EXISTING TIMBER ROOF TRUSSES AND WET SERVICES AT THE KIRSTENBOSCH CENTRE FOR BIODIVERSITY CONSERVATION BUILDING INCLUDING ASSOCIATED CIVIL AND BUILDING WORKS AT THE HARRY MOLTENO LIBRARY WITHIN KIRSTENBOSCH NATIONAL BOTANICAL GARDENS: COMPLETION CONTRACT</t>
  </si>
  <si>
    <t>G567/2025</t>
  </si>
  <si>
    <t>SUM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</si>
</sst>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R&quot;* #,##0.00_-;\-&quot;R&quot;* #,##0.00_-;_-&quot;R&quot;* &quot;-&quot;??_-;_-@_-"/>
    <numFmt numFmtId="43" formatCode="_-* #,##0.00_-;\-* #,##0.00_-;_-* &quot;-&quot;??_-;_-@_-"/>
    <numFmt numFmtId="164" formatCode="_(* #,##0.00_);_(* \(#,##0.00\);_(* &quot;-&quot;??_);_(@_)"/>
    <numFmt numFmtId="165" formatCode=".00"/>
    <numFmt numFmtId="166" formatCode="#,##0.0"/>
    <numFmt numFmtId="167" formatCode="#,##0.000"/>
    <numFmt numFmtId="168" formatCode="_(&quot;R&quot;* #,##0.00_);_(&quot;R&quot;* \(#,##0.00\);_(&quot;R&quot;* &quot;-&quot;??_);_(@_)"/>
    <numFmt numFmtId="169" formatCode="_-[$R-1C09]* #,##0.00_-;\-[$R-1C09]* #,##0.00_-;_-[$R-1C09]* &quot;-&quot;??_-;_-@_-"/>
    <numFmt numFmtId="170" formatCode="_-[$R-1C09]* #,##0_-;\-[$R-1C09]* #,##0_-;_-[$R-1C09]* &quot;-&quot;??_-;_-@_-"/>
    <numFmt numFmtId="171" formatCode="_(* #,##0_);_(* \(#,##0\);_(* &quot;-&quot;??_);_(@_)"/>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indexed="8"/>
      <name val="Calibri"/>
      <family val="2"/>
    </font>
    <font>
      <sz val="10"/>
      <name val="Arial"/>
      <family val="2"/>
    </font>
    <font>
      <b/>
      <sz val="10"/>
      <name val="Arial"/>
      <family val="2"/>
    </font>
    <font>
      <b/>
      <u/>
      <sz val="10"/>
      <name val="Times New Roman"/>
      <family val="1"/>
    </font>
    <font>
      <sz val="9"/>
      <name val="Arial"/>
      <family val="2"/>
    </font>
    <font>
      <sz val="10"/>
      <name val="Arial"/>
      <family val="2"/>
    </font>
    <font>
      <b/>
      <sz val="9"/>
      <name val="Arial"/>
      <family val="2"/>
    </font>
    <font>
      <u/>
      <sz val="10"/>
      <name val="Times New Roman"/>
      <family val="1"/>
    </font>
    <font>
      <b/>
      <u/>
      <sz val="10"/>
      <name val="Arial"/>
      <family val="2"/>
    </font>
    <font>
      <u/>
      <sz val="10"/>
      <name val="Arial"/>
      <family val="2"/>
    </font>
    <font>
      <vertAlign val="superscript"/>
      <sz val="10"/>
      <name val="Arial"/>
      <family val="2"/>
    </font>
    <font>
      <i/>
      <sz val="10"/>
      <name val="Arial"/>
      <family val="2"/>
    </font>
    <font>
      <vertAlign val="superscript"/>
      <sz val="8"/>
      <name val="Arial"/>
      <family val="2"/>
    </font>
    <font>
      <b/>
      <i/>
      <sz val="10"/>
      <name val="Arial"/>
      <family val="2"/>
    </font>
    <font>
      <b/>
      <sz val="10"/>
      <color indexed="10"/>
      <name val="Arial"/>
      <family val="2"/>
    </font>
    <font>
      <b/>
      <sz val="10"/>
      <color indexed="8"/>
      <name val="Arial"/>
      <family val="2"/>
    </font>
    <font>
      <sz val="10"/>
      <color indexed="59"/>
      <name val="Arial"/>
      <family val="2"/>
    </font>
    <font>
      <sz val="10"/>
      <name val="Arial"/>
      <family val="2"/>
    </font>
    <font>
      <b/>
      <u/>
      <sz val="10"/>
      <name val="Times New Roman"/>
      <family val="1"/>
    </font>
    <font>
      <sz val="10"/>
      <name val="Arial"/>
      <family val="2"/>
    </font>
    <font>
      <sz val="10"/>
      <name val="Times New Roman"/>
      <family val="1"/>
    </font>
    <font>
      <sz val="12"/>
      <name val="Arial"/>
      <family val="2"/>
    </font>
    <font>
      <b/>
      <sz val="12"/>
      <name val="Arial"/>
      <family val="2"/>
    </font>
    <font>
      <i/>
      <u/>
      <sz val="10"/>
      <name val="Times New Roman"/>
      <family val="1"/>
    </font>
    <font>
      <sz val="10"/>
      <name val="Arial"/>
      <family val="2"/>
    </font>
    <font>
      <b/>
      <u/>
      <sz val="10"/>
      <name val="Times New Roman"/>
      <family val="1"/>
    </font>
    <font>
      <u/>
      <sz val="10"/>
      <name val="Times New Roman"/>
      <family val="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0"/>
      <name val="Arial"/>
      <family val="2"/>
    </font>
    <font>
      <b/>
      <u/>
      <sz val="10"/>
      <name val="Times New Roman"/>
      <family val="1"/>
    </font>
    <font>
      <b/>
      <sz val="10"/>
      <color theme="1"/>
      <name val="Arial"/>
      <family val="2"/>
    </font>
    <font>
      <b/>
      <sz val="9"/>
      <color rgb="FFFF0000"/>
      <name val="Arial"/>
      <family val="2"/>
    </font>
    <font>
      <b/>
      <sz val="8"/>
      <color indexed="81"/>
      <name val="Tahoma"/>
      <family val="2"/>
    </font>
    <font>
      <sz val="8"/>
      <color indexed="81"/>
      <name val="Tahoma"/>
      <family val="2"/>
    </font>
    <font>
      <sz val="8"/>
      <name val="Arial"/>
      <family val="2"/>
    </font>
    <font>
      <sz val="11"/>
      <name val="Calibri"/>
      <family val="2"/>
      <scheme val="minor"/>
    </font>
    <font>
      <sz val="10"/>
      <name val="Arial"/>
      <family val="2"/>
    </font>
    <font>
      <b/>
      <sz val="10"/>
      <name val="Arial Narrow"/>
      <family val="2"/>
    </font>
    <font>
      <sz val="10"/>
      <name val="Arial"/>
      <family val="2"/>
    </font>
    <font>
      <b/>
      <sz val="1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9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ck">
        <color indexed="64"/>
      </left>
      <right style="thick">
        <color indexed="64"/>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ck">
        <color indexed="64"/>
      </left>
      <right/>
      <top/>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ck">
        <color indexed="64"/>
      </top>
      <bottom/>
      <diagonal/>
    </border>
    <border>
      <left/>
      <right/>
      <top/>
      <bottom style="thick">
        <color indexed="64"/>
      </bottom>
      <diagonal/>
    </border>
    <border>
      <left/>
      <right/>
      <top/>
      <bottom style="dotted">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medium">
        <color indexed="64"/>
      </bottom>
      <diagonal/>
    </border>
    <border>
      <left/>
      <right/>
      <top style="dotted">
        <color indexed="64"/>
      </top>
      <bottom/>
      <diagonal/>
    </border>
    <border>
      <left style="thin">
        <color auto="1"/>
      </left>
      <right/>
      <top/>
      <bottom/>
      <diagonal/>
    </border>
    <border>
      <left/>
      <right style="thin">
        <color indexed="64"/>
      </right>
      <top/>
      <bottom/>
      <diagonal/>
    </border>
    <border>
      <left/>
      <right style="thin">
        <color indexed="8"/>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8"/>
      </left>
      <right/>
      <top/>
      <bottom/>
      <diagonal/>
    </border>
    <border>
      <left style="thin">
        <color auto="1"/>
      </left>
      <right/>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top/>
      <bottom style="thin">
        <color indexed="64"/>
      </bottom>
      <diagonal/>
    </border>
    <border>
      <left style="thin">
        <color indexed="8"/>
      </left>
      <right/>
      <top style="thin">
        <color indexed="64"/>
      </top>
      <bottom/>
      <diagonal/>
    </border>
    <border>
      <left/>
      <right style="thin">
        <color indexed="8"/>
      </right>
      <top/>
      <bottom/>
      <diagonal/>
    </border>
    <border>
      <left/>
      <right style="thin">
        <color indexed="64"/>
      </right>
      <top/>
      <bottom/>
      <diagonal/>
    </border>
    <border>
      <left style="thin">
        <color indexed="64"/>
      </left>
      <right style="thin">
        <color indexed="64"/>
      </right>
      <top/>
      <bottom style="thin">
        <color indexed="8"/>
      </bottom>
      <diagonal/>
    </border>
    <border>
      <left style="thin">
        <color indexed="8"/>
      </left>
      <right style="thin">
        <color indexed="8"/>
      </right>
      <top/>
      <bottom/>
      <diagonal/>
    </border>
    <border>
      <left style="thin">
        <color indexed="64"/>
      </left>
      <right/>
      <top style="thin">
        <color indexed="8"/>
      </top>
      <bottom/>
      <diagonal/>
    </border>
    <border>
      <left style="thin">
        <color indexed="64"/>
      </left>
      <right/>
      <top/>
      <bottom style="thin">
        <color indexed="8"/>
      </bottom>
      <diagonal/>
    </border>
    <border>
      <left/>
      <right style="thin">
        <color indexed="64"/>
      </right>
      <top/>
      <bottom/>
      <diagonal/>
    </border>
    <border>
      <left/>
      <right style="thin">
        <color auto="1"/>
      </right>
      <top/>
      <bottom/>
      <diagonal/>
    </border>
    <border>
      <left/>
      <right style="thin">
        <color indexed="8"/>
      </right>
      <top/>
      <bottom/>
      <diagonal/>
    </border>
    <border>
      <left style="thin">
        <color auto="1"/>
      </left>
      <right style="thin">
        <color auto="1"/>
      </right>
      <top/>
      <bottom/>
      <diagonal/>
    </border>
    <border>
      <left/>
      <right style="thin">
        <color indexed="64"/>
      </right>
      <top/>
      <bottom/>
      <diagonal/>
    </border>
    <border>
      <left style="thin">
        <color rgb="FF000000"/>
      </left>
      <right style="thin">
        <color rgb="FF000000"/>
      </right>
      <top/>
      <bottom/>
      <diagonal/>
    </border>
    <border>
      <left style="thin">
        <color indexed="8"/>
      </left>
      <right/>
      <top/>
      <bottom/>
      <diagonal/>
    </border>
    <border>
      <left style="thin">
        <color indexed="64"/>
      </left>
      <right/>
      <top/>
      <bottom/>
      <diagonal/>
    </border>
    <border>
      <left style="thin">
        <color indexed="64"/>
      </left>
      <right style="thin">
        <color rgb="FF000000"/>
      </right>
      <top/>
      <bottom/>
      <diagonal/>
    </border>
    <border>
      <left style="thin">
        <color auto="1"/>
      </left>
      <right style="thin">
        <color auto="1"/>
      </right>
      <top/>
      <bottom/>
      <diagonal/>
    </border>
    <border>
      <left style="thin">
        <color indexed="8"/>
      </left>
      <right/>
      <top/>
      <bottom/>
      <diagonal/>
    </border>
    <border>
      <left style="thin">
        <color indexed="8"/>
      </left>
      <right style="thin">
        <color indexed="8"/>
      </right>
      <top/>
      <bottom/>
      <diagonal/>
    </border>
    <border>
      <left style="thin">
        <color indexed="64"/>
      </left>
      <right/>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top/>
      <bottom/>
      <diagonal/>
    </border>
    <border>
      <left style="thin">
        <color indexed="8"/>
      </left>
      <right/>
      <top/>
      <bottom/>
      <diagonal/>
    </border>
    <border>
      <left style="thin">
        <color indexed="64"/>
      </left>
      <right style="thin">
        <color indexed="8"/>
      </right>
      <top/>
      <bottom style="thin">
        <color indexed="64"/>
      </bottom>
      <diagonal/>
    </border>
    <border>
      <left style="thin">
        <color indexed="64"/>
      </left>
      <right style="thin">
        <color auto="1"/>
      </right>
      <top/>
      <bottom/>
      <diagonal/>
    </border>
    <border>
      <left/>
      <right style="thin">
        <color auto="1"/>
      </right>
      <top/>
      <bottom/>
      <diagonal/>
    </border>
    <border>
      <left/>
      <right style="thin">
        <color indexed="8"/>
      </right>
      <top/>
      <bottom/>
      <diagonal/>
    </border>
    <border>
      <left/>
      <right style="thin">
        <color indexed="64"/>
      </right>
      <top/>
      <bottom/>
      <diagonal/>
    </border>
    <border>
      <left style="thin">
        <color indexed="64"/>
      </left>
      <right/>
      <top/>
      <bottom style="thin">
        <color indexed="8"/>
      </bottom>
      <diagonal/>
    </border>
    <border>
      <left style="thin">
        <color indexed="64"/>
      </left>
      <right style="thin">
        <color indexed="8"/>
      </right>
      <top/>
      <bottom style="thin">
        <color indexed="8"/>
      </bottom>
      <diagonal/>
    </border>
    <border>
      <left/>
      <right style="thin">
        <color auto="1"/>
      </right>
      <top/>
      <bottom/>
      <diagonal/>
    </border>
    <border>
      <left style="thin">
        <color rgb="FF000000"/>
      </left>
      <right/>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indexed="64"/>
      </right>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indexed="64"/>
      </right>
      <top/>
      <bottom/>
      <diagonal/>
    </border>
  </borders>
  <cellStyleXfs count="239">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33" fillId="12"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9" borderId="0" applyNumberFormat="0" applyBorder="0" applyAlignment="0" applyProtection="0"/>
    <xf numFmtId="0" fontId="34" fillId="3" borderId="0" applyNumberFormat="0" applyBorder="0" applyAlignment="0" applyProtection="0"/>
    <xf numFmtId="0" fontId="35" fillId="20" borderId="1" applyNumberFormat="0" applyAlignment="0" applyProtection="0"/>
    <xf numFmtId="0" fontId="36" fillId="21" borderId="2" applyNumberFormat="0" applyAlignment="0" applyProtection="0"/>
    <xf numFmtId="164" fontId="23" fillId="0" borderId="0" applyFont="0" applyFill="0" applyBorder="0" applyAlignment="0" applyProtection="0"/>
    <xf numFmtId="164" fontId="7" fillId="0" borderId="0" applyFont="0" applyFill="0" applyBorder="0" applyAlignment="0" applyProtection="0"/>
    <xf numFmtId="164" fontId="25"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48"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3" fontId="7" fillId="0" borderId="0" applyFont="0" applyFill="0" applyBorder="0" applyAlignment="0" applyProtection="0"/>
    <xf numFmtId="3" fontId="23" fillId="0" borderId="0" applyFont="0" applyFill="0" applyBorder="0" applyAlignment="0" applyProtection="0"/>
    <xf numFmtId="3" fontId="7" fillId="0" borderId="0" applyFont="0" applyFill="0" applyBorder="0" applyAlignment="0" applyProtection="0"/>
    <xf numFmtId="3" fontId="25"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48" fillId="0" borderId="0" applyFont="0" applyFill="0" applyBorder="0" applyAlignment="0" applyProtection="0"/>
    <xf numFmtId="3" fontId="30" fillId="0" borderId="0" applyFont="0" applyFill="0" applyBorder="0" applyAlignment="0" applyProtection="0"/>
    <xf numFmtId="3" fontId="7" fillId="0" borderId="0" applyFont="0" applyFill="0" applyBorder="0" applyAlignment="0" applyProtection="0"/>
    <xf numFmtId="3" fontId="48" fillId="0" borderId="0" applyFont="0" applyFill="0" applyBorder="0" applyAlignment="0" applyProtection="0"/>
    <xf numFmtId="166" fontId="7" fillId="0" borderId="3" applyProtection="0"/>
    <xf numFmtId="166" fontId="48" fillId="0" borderId="3" applyProtection="0"/>
    <xf numFmtId="4" fontId="26" fillId="0" borderId="3" applyProtection="0"/>
    <xf numFmtId="167" fontId="7" fillId="0" borderId="3" applyProtection="0"/>
    <xf numFmtId="167" fontId="48" fillId="0" borderId="3" applyProtection="0"/>
    <xf numFmtId="168" fontId="7" fillId="0" borderId="0" applyFont="0" applyFill="0" applyBorder="0" applyAlignment="0" applyProtection="0"/>
    <xf numFmtId="0" fontId="27" fillId="0" borderId="0" applyProtection="0"/>
    <xf numFmtId="0" fontId="37" fillId="0" borderId="0" applyNumberFormat="0" applyFill="0" applyBorder="0" applyAlignment="0" applyProtection="0"/>
    <xf numFmtId="2" fontId="27" fillId="0" borderId="0" applyProtection="0"/>
    <xf numFmtId="0" fontId="38" fillId="4" borderId="0" applyNumberFormat="0" applyBorder="0" applyAlignment="0" applyProtection="0"/>
    <xf numFmtId="0" fontId="39" fillId="0" borderId="4" applyNumberFormat="0" applyFill="0" applyAlignment="0" applyProtection="0"/>
    <xf numFmtId="0" fontId="40" fillId="0" borderId="5" applyNumberFormat="0" applyFill="0" applyAlignment="0" applyProtection="0"/>
    <xf numFmtId="0" fontId="41" fillId="0" borderId="6" applyNumberFormat="0" applyFill="0" applyAlignment="0" applyProtection="0"/>
    <xf numFmtId="0" fontId="41" fillId="0" borderId="0" applyNumberFormat="0" applyFill="0" applyBorder="0" applyAlignment="0" applyProtection="0"/>
    <xf numFmtId="0" fontId="26" fillId="0" borderId="0" applyNumberFormat="0" applyFont="0" applyFill="0" applyBorder="0" applyAlignment="0" applyProtection="0">
      <protection locked="0"/>
    </xf>
    <xf numFmtId="0" fontId="28" fillId="0" borderId="0" applyProtection="0"/>
    <xf numFmtId="0" fontId="42" fillId="7" borderId="1" applyNumberFormat="0" applyAlignment="0" applyProtection="0"/>
    <xf numFmtId="0" fontId="43" fillId="0" borderId="7" applyNumberFormat="0" applyFill="0" applyAlignment="0" applyProtection="0"/>
    <xf numFmtId="0" fontId="44" fillId="22" borderId="0" applyNumberFormat="0" applyBorder="0" applyAlignment="0" applyProtection="0"/>
    <xf numFmtId="0" fontId="11" fillId="0" borderId="0"/>
    <xf numFmtId="0" fontId="7" fillId="0" borderId="0"/>
    <xf numFmtId="0" fontId="7" fillId="0" borderId="0"/>
    <xf numFmtId="0" fontId="7" fillId="0" borderId="0"/>
    <xf numFmtId="0" fontId="7" fillId="23" borderId="8" applyNumberFormat="0" applyFont="0" applyAlignment="0" applyProtection="0"/>
    <xf numFmtId="0" fontId="9" fillId="0" borderId="0"/>
    <xf numFmtId="0" fontId="24" fillId="0" borderId="0"/>
    <xf numFmtId="0" fontId="9" fillId="0" borderId="0"/>
    <xf numFmtId="0" fontId="31" fillId="0" borderId="0"/>
    <xf numFmtId="0" fontId="9" fillId="0" borderId="0"/>
    <xf numFmtId="0" fontId="49" fillId="0" borderId="0"/>
    <xf numFmtId="0" fontId="9" fillId="0" borderId="0"/>
    <xf numFmtId="0" fontId="13" fillId="0" borderId="0"/>
    <xf numFmtId="0" fontId="32" fillId="0" borderId="0"/>
    <xf numFmtId="0" fontId="13" fillId="0" borderId="0"/>
    <xf numFmtId="0" fontId="29" fillId="0" borderId="9"/>
    <xf numFmtId="0" fontId="45" fillId="20" borderId="10" applyNumberFormat="0" applyAlignment="0" applyProtection="0"/>
    <xf numFmtId="9" fontId="11" fillId="0" borderId="0" applyFont="0" applyFill="0" applyBorder="0" applyAlignment="0" applyProtection="0"/>
    <xf numFmtId="9" fontId="7" fillId="0" borderId="0" applyFont="0" applyFill="0" applyBorder="0" applyAlignment="0" applyProtection="0"/>
    <xf numFmtId="9" fontId="30" fillId="0" borderId="0" applyFont="0" applyFill="0" applyBorder="0" applyAlignment="0" applyProtection="0"/>
    <xf numFmtId="0" fontId="46" fillId="0" borderId="0" applyNumberFormat="0" applyFill="0" applyBorder="0" applyAlignment="0" applyProtection="0"/>
    <xf numFmtId="0" fontId="27" fillId="0" borderId="11" applyProtection="0"/>
    <xf numFmtId="0" fontId="47" fillId="0" borderId="0" applyNumberFormat="0" applyFill="0" applyBorder="0" applyAlignment="0" applyProtection="0"/>
    <xf numFmtId="0" fontId="7" fillId="0" borderId="0"/>
    <xf numFmtId="0" fontId="7" fillId="0" borderId="0"/>
    <xf numFmtId="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166" fontId="7" fillId="0" borderId="3" applyProtection="0"/>
    <xf numFmtId="167" fontId="7" fillId="0" borderId="3" applyProtection="0"/>
    <xf numFmtId="44" fontId="7" fillId="0" borderId="0" applyFont="0" applyFill="0" applyBorder="0" applyAlignment="0" applyProtection="0"/>
    <xf numFmtId="0" fontId="9" fillId="0" borderId="0"/>
    <xf numFmtId="9" fontId="7" fillId="0" borderId="0" applyFont="0" applyFill="0" applyBorder="0" applyAlignment="0" applyProtection="0"/>
    <xf numFmtId="0" fontId="4" fillId="0" borderId="0"/>
    <xf numFmtId="43" fontId="7" fillId="0" borderId="0" applyFont="0" applyFill="0" applyBorder="0" applyAlignment="0" applyProtection="0"/>
    <xf numFmtId="0" fontId="7" fillId="0" borderId="0"/>
    <xf numFmtId="3" fontId="7" fillId="0" borderId="0" applyFont="0" applyFill="0" applyBorder="0" applyAlignment="0" applyProtection="0"/>
    <xf numFmtId="0" fontId="4" fillId="0" borderId="0"/>
    <xf numFmtId="0" fontId="4" fillId="0" borderId="0"/>
    <xf numFmtId="0" fontId="4" fillId="0" borderId="0"/>
    <xf numFmtId="0" fontId="4" fillId="0" borderId="0"/>
    <xf numFmtId="43"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166" fontId="7" fillId="0" borderId="3" applyProtection="0"/>
    <xf numFmtId="167" fontId="7" fillId="0" borderId="3" applyProtection="0"/>
    <xf numFmtId="44" fontId="7" fillId="0" borderId="0" applyFont="0" applyFill="0" applyBorder="0" applyAlignment="0" applyProtection="0"/>
    <xf numFmtId="0" fontId="7" fillId="23" borderId="8"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 fontId="7" fillId="0" borderId="0" applyFont="0" applyFill="0" applyBorder="0" applyAlignment="0" applyProtection="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 fontId="7" fillId="0" borderId="0"/>
    <xf numFmtId="43" fontId="7" fillId="0" borderId="0" applyFont="0" applyFill="0" applyBorder="0" applyAlignment="0" applyProtection="0"/>
    <xf numFmtId="43" fontId="7" fillId="0" borderId="0" applyFont="0" applyFill="0" applyBorder="0" applyAlignment="0" applyProtection="0"/>
    <xf numFmtId="0" fontId="3" fillId="0" borderId="0"/>
    <xf numFmtId="0" fontId="2" fillId="0" borderId="0"/>
    <xf numFmtId="0" fontId="2" fillId="0" borderId="0"/>
    <xf numFmtId="44" fontId="56" fillId="0" borderId="0" applyFont="0" applyFill="0" applyBorder="0" applyAlignment="0" applyProtection="0"/>
    <xf numFmtId="0" fontId="7" fillId="0" borderId="0"/>
    <xf numFmtId="9"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cellStyleXfs>
  <cellXfs count="1230">
    <xf numFmtId="0" fontId="0" fillId="0" borderId="0" xfId="0"/>
    <xf numFmtId="0" fontId="10" fillId="0" borderId="0" xfId="71" applyFont="1"/>
    <xf numFmtId="2" fontId="12" fillId="0" borderId="0" xfId="71" applyNumberFormat="1" applyFont="1" applyAlignment="1">
      <alignment horizontal="center"/>
    </xf>
    <xf numFmtId="2" fontId="8" fillId="0" borderId="0" xfId="71" applyNumberFormat="1" applyFont="1" applyAlignment="1">
      <alignment horizontal="center"/>
    </xf>
    <xf numFmtId="0" fontId="8" fillId="0" borderId="0" xfId="71" applyFont="1" applyAlignment="1">
      <alignment horizontal="center"/>
    </xf>
    <xf numFmtId="0" fontId="8" fillId="0" borderId="0" xfId="0" applyFont="1"/>
    <xf numFmtId="0" fontId="0" fillId="0" borderId="0" xfId="0" applyAlignment="1">
      <alignment vertical="top"/>
    </xf>
    <xf numFmtId="4" fontId="8" fillId="0" borderId="15" xfId="40" applyNumberFormat="1" applyFont="1" applyFill="1" applyBorder="1" applyAlignment="1">
      <alignment horizontal="center"/>
    </xf>
    <xf numFmtId="0" fontId="14" fillId="0" borderId="0" xfId="0" applyFont="1"/>
    <xf numFmtId="0" fontId="0" fillId="0" borderId="17" xfId="0" applyBorder="1"/>
    <xf numFmtId="0" fontId="0" fillId="0" borderId="18" xfId="0" applyBorder="1"/>
    <xf numFmtId="0" fontId="0" fillId="0" borderId="17"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8" fillId="0" borderId="0" xfId="0" applyFont="1" applyAlignment="1">
      <alignment horizontal="center"/>
    </xf>
    <xf numFmtId="4" fontId="0" fillId="0" borderId="0" xfId="0" applyNumberFormat="1"/>
    <xf numFmtId="4" fontId="0" fillId="0" borderId="17" xfId="0" applyNumberFormat="1" applyBorder="1"/>
    <xf numFmtId="4" fontId="0" fillId="0" borderId="18" xfId="0" applyNumberFormat="1" applyBorder="1"/>
    <xf numFmtId="4" fontId="10" fillId="0" borderId="0" xfId="71" applyNumberFormat="1" applyFont="1"/>
    <xf numFmtId="0" fontId="0" fillId="0" borderId="0" xfId="0" applyAlignment="1">
      <alignment wrapText="1"/>
    </xf>
    <xf numFmtId="0" fontId="8" fillId="0" borderId="20" xfId="71" applyFont="1" applyBorder="1" applyAlignment="1">
      <alignment horizontal="center"/>
    </xf>
    <xf numFmtId="2" fontId="8" fillId="0" borderId="20" xfId="71" applyNumberFormat="1" applyFont="1" applyBorder="1" applyAlignment="1">
      <alignment horizontal="center"/>
    </xf>
    <xf numFmtId="0" fontId="8" fillId="0" borderId="20" xfId="71" applyFont="1" applyBorder="1" applyAlignment="1">
      <alignment horizontal="left" vertical="top"/>
    </xf>
    <xf numFmtId="2" fontId="8" fillId="0" borderId="20" xfId="71" quotePrefix="1" applyNumberFormat="1" applyFont="1" applyBorder="1" applyAlignment="1">
      <alignment horizontal="center" vertical="top" wrapText="1"/>
    </xf>
    <xf numFmtId="0" fontId="8" fillId="0" borderId="0" xfId="71" applyFont="1" applyAlignment="1">
      <alignment horizontal="left" vertical="top"/>
    </xf>
    <xf numFmtId="0" fontId="8" fillId="0" borderId="14" xfId="0" applyFont="1" applyBorder="1" applyAlignment="1">
      <alignment horizontal="left" vertical="top"/>
    </xf>
    <xf numFmtId="0" fontId="7" fillId="0" borderId="0" xfId="0" applyFont="1"/>
    <xf numFmtId="0" fontId="22" fillId="0" borderId="0" xfId="0" applyFont="1"/>
    <xf numFmtId="0" fontId="10" fillId="0" borderId="20" xfId="71" applyFont="1" applyBorder="1" applyAlignment="1">
      <alignment horizontal="left"/>
    </xf>
    <xf numFmtId="4" fontId="8" fillId="0" borderId="19" xfId="71" applyNumberFormat="1" applyFont="1" applyBorder="1" applyAlignment="1">
      <alignment horizontal="right"/>
    </xf>
    <xf numFmtId="0" fontId="7" fillId="0" borderId="0" xfId="0" quotePrefix="1" applyFont="1" applyAlignment="1">
      <alignment vertical="top" wrapText="1"/>
    </xf>
    <xf numFmtId="49" fontId="7" fillId="0" borderId="0" xfId="71" quotePrefix="1" applyNumberFormat="1" applyAlignment="1">
      <alignment vertical="top" wrapText="1"/>
    </xf>
    <xf numFmtId="0" fontId="7" fillId="0" borderId="0" xfId="70"/>
    <xf numFmtId="2" fontId="8" fillId="0" borderId="14" xfId="70" quotePrefix="1" applyNumberFormat="1" applyFont="1" applyBorder="1" applyAlignment="1">
      <alignment horizontal="center" vertical="top"/>
    </xf>
    <xf numFmtId="3" fontId="7" fillId="0" borderId="0" xfId="38" applyNumberFormat="1" applyFont="1" applyFill="1" applyBorder="1" applyAlignment="1">
      <alignment horizontal="right"/>
    </xf>
    <xf numFmtId="49" fontId="7" fillId="0" borderId="16" xfId="71" applyNumberFormat="1" applyBorder="1" applyAlignment="1">
      <alignment vertical="top" wrapText="1"/>
    </xf>
    <xf numFmtId="49" fontId="7" fillId="0" borderId="16" xfId="71" quotePrefix="1" applyNumberFormat="1" applyBorder="1" applyAlignment="1">
      <alignment vertical="top" wrapText="1"/>
    </xf>
    <xf numFmtId="0" fontId="7" fillId="0" borderId="0" xfId="71" applyAlignment="1">
      <alignment horizontal="right"/>
    </xf>
    <xf numFmtId="49" fontId="7" fillId="0" borderId="13" xfId="71" applyNumberFormat="1" applyBorder="1" applyAlignment="1">
      <alignment vertical="top" wrapText="1"/>
    </xf>
    <xf numFmtId="49" fontId="7" fillId="0" borderId="13" xfId="71" quotePrefix="1" applyNumberFormat="1" applyBorder="1" applyAlignment="1">
      <alignment vertical="top" wrapText="1"/>
    </xf>
    <xf numFmtId="2" fontId="7" fillId="0" borderId="0" xfId="71" applyNumberFormat="1" applyAlignment="1">
      <alignment horizontal="left" vertical="top" wrapText="1"/>
    </xf>
    <xf numFmtId="0" fontId="51" fillId="0" borderId="0" xfId="71" applyFont="1" applyAlignment="1">
      <alignment horizontal="center" vertical="center"/>
    </xf>
    <xf numFmtId="0" fontId="0" fillId="0" borderId="0" xfId="0" applyAlignment="1">
      <alignment horizontal="center" vertical="center" wrapText="1"/>
    </xf>
    <xf numFmtId="4" fontId="7" fillId="0" borderId="0" xfId="0" applyNumberFormat="1" applyFont="1"/>
    <xf numFmtId="0" fontId="0" fillId="0" borderId="22" xfId="0" applyBorder="1"/>
    <xf numFmtId="4" fontId="0" fillId="0" borderId="22" xfId="0" applyNumberFormat="1" applyBorder="1"/>
    <xf numFmtId="0" fontId="7" fillId="0" borderId="0" xfId="70" quotePrefix="1" applyAlignment="1">
      <alignment vertical="top" wrapText="1"/>
    </xf>
    <xf numFmtId="0" fontId="7" fillId="0" borderId="0" xfId="39" applyNumberFormat="1" applyFont="1" applyFill="1" applyBorder="1" applyAlignment="1">
      <alignment horizontal="right"/>
    </xf>
    <xf numFmtId="0" fontId="8" fillId="0" borderId="14" xfId="95" applyFont="1" applyBorder="1" applyAlignment="1">
      <alignment horizontal="left" vertical="top"/>
    </xf>
    <xf numFmtId="0" fontId="20" fillId="0" borderId="0" xfId="71" applyFont="1" applyAlignment="1">
      <alignment horizontal="right"/>
    </xf>
    <xf numFmtId="0" fontId="8" fillId="0" borderId="0" xfId="71" applyFont="1" applyAlignment="1">
      <alignment horizontal="right"/>
    </xf>
    <xf numFmtId="0" fontId="0" fillId="0" borderId="24" xfId="0" applyBorder="1"/>
    <xf numFmtId="0" fontId="10" fillId="0" borderId="0" xfId="38" applyNumberFormat="1" applyFont="1" applyFill="1" applyBorder="1" applyAlignment="1">
      <alignment horizontal="right"/>
    </xf>
    <xf numFmtId="0" fontId="7" fillId="0" borderId="25" xfId="0" applyFont="1" applyBorder="1" applyAlignment="1">
      <alignment horizontal="right"/>
    </xf>
    <xf numFmtId="2" fontId="7" fillId="0" borderId="0" xfId="71" applyNumberFormat="1" applyAlignment="1">
      <alignment vertical="top" wrapText="1"/>
    </xf>
    <xf numFmtId="0" fontId="7" fillId="0" borderId="0" xfId="71" applyAlignment="1">
      <alignment horizontal="center"/>
    </xf>
    <xf numFmtId="49" fontId="7" fillId="0" borderId="0" xfId="71" applyNumberFormat="1" applyAlignment="1">
      <alignment vertical="top" wrapText="1"/>
    </xf>
    <xf numFmtId="0" fontId="7" fillId="0" borderId="0" xfId="71" applyAlignment="1">
      <alignment horizontal="left" vertical="top"/>
    </xf>
    <xf numFmtId="169" fontId="0" fillId="0" borderId="0" xfId="0" applyNumberFormat="1"/>
    <xf numFmtId="0" fontId="7" fillId="0" borderId="0" xfId="70" applyAlignment="1">
      <alignment vertical="top"/>
    </xf>
    <xf numFmtId="4" fontId="8" fillId="0" borderId="0" xfId="71" applyNumberFormat="1" applyFont="1" applyAlignment="1">
      <alignment wrapText="1"/>
    </xf>
    <xf numFmtId="4" fontId="8" fillId="0" borderId="0" xfId="40" applyNumberFormat="1" applyFont="1" applyFill="1" applyBorder="1" applyAlignment="1">
      <alignment horizontal="center"/>
    </xf>
    <xf numFmtId="0" fontId="7" fillId="24" borderId="0" xfId="71" applyFill="1" applyAlignment="1">
      <alignment horizontal="justify" vertical="top"/>
    </xf>
    <xf numFmtId="0" fontId="7" fillId="0" borderId="0" xfId="71" quotePrefix="1" applyAlignment="1">
      <alignment horizontal="justify" vertical="top"/>
    </xf>
    <xf numFmtId="4" fontId="7" fillId="0" borderId="19" xfId="71" applyNumberFormat="1" applyBorder="1" applyAlignment="1">
      <alignment horizontal="center"/>
    </xf>
    <xf numFmtId="4" fontId="7" fillId="0" borderId="19" xfId="71" applyNumberFormat="1" applyBorder="1" applyAlignment="1">
      <alignment horizontal="right"/>
    </xf>
    <xf numFmtId="4" fontId="7" fillId="0" borderId="23" xfId="71" applyNumberFormat="1" applyBorder="1" applyAlignment="1">
      <alignment horizontal="center"/>
    </xf>
    <xf numFmtId="4" fontId="7" fillId="0" borderId="0" xfId="71" applyNumberFormat="1" applyAlignment="1">
      <alignment horizontal="center"/>
    </xf>
    <xf numFmtId="0" fontId="7" fillId="0" borderId="19" xfId="71" applyBorder="1" applyAlignment="1">
      <alignment horizontal="right"/>
    </xf>
    <xf numFmtId="0" fontId="8" fillId="0" borderId="30" xfId="71" applyFont="1" applyBorder="1" applyAlignment="1">
      <alignment horizontal="center"/>
    </xf>
    <xf numFmtId="2" fontId="8" fillId="0" borderId="30" xfId="71" applyNumberFormat="1" applyFont="1" applyBorder="1" applyAlignment="1">
      <alignment horizontal="center"/>
    </xf>
    <xf numFmtId="0" fontId="8" fillId="0" borderId="30" xfId="71" applyFont="1" applyBorder="1" applyAlignment="1">
      <alignment horizontal="left" vertical="top"/>
    </xf>
    <xf numFmtId="2" fontId="8" fillId="0" borderId="30" xfId="71" applyNumberFormat="1" applyFont="1" applyBorder="1" applyAlignment="1">
      <alignment horizontal="center" vertical="top" wrapText="1"/>
    </xf>
    <xf numFmtId="2" fontId="7" fillId="0" borderId="30" xfId="71" applyNumberFormat="1" applyBorder="1" applyAlignment="1">
      <alignment horizontal="left" vertical="top"/>
    </xf>
    <xf numFmtId="2" fontId="8" fillId="0" borderId="30" xfId="71" quotePrefix="1" applyNumberFormat="1" applyFont="1" applyBorder="1" applyAlignment="1">
      <alignment horizontal="center" vertical="top" wrapText="1"/>
    </xf>
    <xf numFmtId="0" fontId="7" fillId="0" borderId="30" xfId="0" quotePrefix="1" applyFont="1" applyBorder="1" applyAlignment="1">
      <alignment vertical="top" wrapText="1"/>
    </xf>
    <xf numFmtId="4" fontId="8" fillId="0" borderId="30" xfId="0" applyNumberFormat="1" applyFont="1" applyBorder="1" applyAlignment="1">
      <alignment horizontal="center" vertical="top" wrapText="1"/>
    </xf>
    <xf numFmtId="0" fontId="8" fillId="0" borderId="30" xfId="0" applyFont="1" applyBorder="1" applyAlignment="1">
      <alignment horizontal="left" vertical="top"/>
    </xf>
    <xf numFmtId="0" fontId="7" fillId="0" borderId="0" xfId="0" applyFont="1" applyAlignment="1">
      <alignment vertical="top" wrapText="1"/>
    </xf>
    <xf numFmtId="0" fontId="0" fillId="0" borderId="0" xfId="0" applyAlignment="1">
      <alignment vertical="top" wrapText="1"/>
    </xf>
    <xf numFmtId="0" fontId="7" fillId="0" borderId="0" xfId="0" applyFont="1" applyAlignment="1">
      <alignment horizontal="left" vertical="top" wrapText="1"/>
    </xf>
    <xf numFmtId="0" fontId="7" fillId="0" borderId="0" xfId="70" applyAlignment="1">
      <alignment vertical="top" wrapText="1"/>
    </xf>
    <xf numFmtId="2" fontId="7" fillId="0" borderId="0" xfId="71" applyNumberFormat="1" applyAlignment="1">
      <alignment horizontal="justify" vertical="top" wrapText="1"/>
    </xf>
    <xf numFmtId="0" fontId="7" fillId="0" borderId="0" xfId="71" applyAlignment="1">
      <alignment horizontal="justify" vertical="top" wrapText="1"/>
    </xf>
    <xf numFmtId="0" fontId="7" fillId="0" borderId="0" xfId="71" applyAlignment="1">
      <alignment horizontal="left" vertical="top" wrapText="1"/>
    </xf>
    <xf numFmtId="165" fontId="7" fillId="0" borderId="0" xfId="95" applyNumberFormat="1" applyAlignment="1">
      <alignment vertical="top" wrapText="1"/>
    </xf>
    <xf numFmtId="0" fontId="8" fillId="0" borderId="14" xfId="93" applyFont="1" applyBorder="1" applyAlignment="1">
      <alignment horizontal="left" vertical="top"/>
    </xf>
    <xf numFmtId="2" fontId="8" fillId="0" borderId="0" xfId="95" applyNumberFormat="1" applyFont="1" applyAlignment="1">
      <alignment horizontal="center" vertical="top" wrapText="1"/>
    </xf>
    <xf numFmtId="2" fontId="8" fillId="0" borderId="0" xfId="92" applyNumberFormat="1" applyFont="1" applyAlignment="1">
      <alignment horizontal="center" vertical="top" wrapText="1"/>
    </xf>
    <xf numFmtId="0" fontId="7" fillId="0" borderId="0" xfId="70" applyAlignment="1">
      <alignment horizontal="left" vertical="top" wrapText="1"/>
    </xf>
    <xf numFmtId="0" fontId="7" fillId="0" borderId="0" xfId="70" applyAlignment="1" applyProtection="1">
      <alignment vertical="top"/>
      <protection locked="0"/>
    </xf>
    <xf numFmtId="0" fontId="8" fillId="0" borderId="0" xfId="177" applyFont="1" applyAlignment="1">
      <alignment horizontal="left"/>
    </xf>
    <xf numFmtId="0" fontId="8" fillId="0" borderId="0" xfId="177" applyFont="1" applyAlignment="1">
      <alignment vertical="top" wrapText="1"/>
    </xf>
    <xf numFmtId="0" fontId="7" fillId="0" borderId="0" xfId="177" applyFont="1"/>
    <xf numFmtId="0" fontId="8" fillId="0" borderId="0" xfId="177" applyFont="1" applyAlignment="1">
      <alignment horizontal="center"/>
    </xf>
    <xf numFmtId="0" fontId="14" fillId="0" borderId="0" xfId="177" applyFont="1" applyAlignment="1">
      <alignment horizontal="left"/>
    </xf>
    <xf numFmtId="4" fontId="7" fillId="0" borderId="0" xfId="0" applyNumberFormat="1" applyFont="1" applyAlignment="1">
      <alignment horizontal="left"/>
    </xf>
    <xf numFmtId="0" fontId="7" fillId="0" borderId="0" xfId="177" applyFont="1" applyAlignment="1">
      <alignment horizontal="center"/>
    </xf>
    <xf numFmtId="0" fontId="7" fillId="0" borderId="0" xfId="177" applyFont="1" applyAlignment="1">
      <alignment vertical="top" wrapText="1"/>
    </xf>
    <xf numFmtId="0" fontId="7" fillId="0" borderId="15" xfId="177" applyFont="1" applyBorder="1" applyAlignment="1">
      <alignment horizontal="center"/>
    </xf>
    <xf numFmtId="0" fontId="7" fillId="0" borderId="14" xfId="177" applyFont="1" applyBorder="1" applyAlignment="1">
      <alignment horizontal="center" vertical="top"/>
    </xf>
    <xf numFmtId="0" fontId="7" fillId="0" borderId="15" xfId="177" applyFont="1" applyBorder="1" applyAlignment="1">
      <alignment horizontal="center" vertical="top"/>
    </xf>
    <xf numFmtId="0" fontId="7" fillId="0" borderId="33" xfId="177" applyFont="1" applyBorder="1" applyAlignment="1">
      <alignment horizontal="left" vertical="top" wrapText="1"/>
    </xf>
    <xf numFmtId="0" fontId="7" fillId="0" borderId="16" xfId="177" applyFont="1" applyBorder="1" applyAlignment="1">
      <alignment horizontal="left" vertical="top" wrapText="1"/>
    </xf>
    <xf numFmtId="0" fontId="7" fillId="0" borderId="21" xfId="177" applyFont="1" applyBorder="1" applyAlignment="1">
      <alignment horizontal="left" vertical="top" wrapText="1"/>
    </xf>
    <xf numFmtId="0" fontId="7" fillId="0" borderId="15" xfId="177" applyFont="1" applyBorder="1"/>
    <xf numFmtId="0" fontId="55" fillId="0" borderId="0" xfId="177" applyFont="1"/>
    <xf numFmtId="0" fontId="55" fillId="0" borderId="15" xfId="177" applyFont="1" applyBorder="1" applyAlignment="1">
      <alignment horizontal="center" vertical="top"/>
    </xf>
    <xf numFmtId="0" fontId="50" fillId="0" borderId="0" xfId="178" applyFont="1" applyAlignment="1">
      <alignment horizontal="left" vertical="top"/>
    </xf>
    <xf numFmtId="0" fontId="50" fillId="0" borderId="0" xfId="178" applyFont="1" applyAlignment="1">
      <alignment horizontal="center" vertical="top" wrapText="1"/>
    </xf>
    <xf numFmtId="0" fontId="50" fillId="0" borderId="0" xfId="178" applyFont="1" applyAlignment="1">
      <alignment vertical="top" wrapText="1"/>
    </xf>
    <xf numFmtId="0" fontId="5" fillId="0" borderId="0" xfId="178" applyFont="1"/>
    <xf numFmtId="0" fontId="50" fillId="0" borderId="0" xfId="178" applyFont="1"/>
    <xf numFmtId="0" fontId="50" fillId="0" borderId="0" xfId="178" applyFont="1" applyAlignment="1">
      <alignment horizontal="center" vertical="center"/>
    </xf>
    <xf numFmtId="0" fontId="50" fillId="0" borderId="32" xfId="178" applyFont="1" applyBorder="1"/>
    <xf numFmtId="0" fontId="5" fillId="0" borderId="32" xfId="178" applyFont="1" applyBorder="1"/>
    <xf numFmtId="0" fontId="5" fillId="0" borderId="0" xfId="178" applyFont="1" applyAlignment="1">
      <alignment horizontal="center" vertical="center"/>
    </xf>
    <xf numFmtId="0" fontId="50" fillId="0" borderId="32" xfId="178" applyFont="1" applyBorder="1" applyAlignment="1">
      <alignment horizontal="left" wrapText="1"/>
    </xf>
    <xf numFmtId="0" fontId="50" fillId="0" borderId="0" xfId="178" applyFont="1" applyAlignment="1">
      <alignment horizontal="left" wrapText="1"/>
    </xf>
    <xf numFmtId="0" fontId="50" fillId="0" borderId="27" xfId="178" applyFont="1" applyBorder="1" applyAlignment="1">
      <alignment horizontal="left" wrapText="1"/>
    </xf>
    <xf numFmtId="0" fontId="50" fillId="0" borderId="32" xfId="178" applyFont="1" applyBorder="1" applyAlignment="1">
      <alignment horizontal="left"/>
    </xf>
    <xf numFmtId="0" fontId="50" fillId="0" borderId="0" xfId="178" applyFont="1" applyAlignment="1">
      <alignment horizontal="left"/>
    </xf>
    <xf numFmtId="0" fontId="5" fillId="0" borderId="27" xfId="178" applyFont="1" applyBorder="1" applyAlignment="1">
      <alignment horizontal="center" vertical="center"/>
    </xf>
    <xf numFmtId="0" fontId="5" fillId="0" borderId="32" xfId="178" applyFont="1" applyBorder="1" applyAlignment="1">
      <alignment horizontal="left"/>
    </xf>
    <xf numFmtId="0" fontId="5" fillId="0" borderId="0" xfId="178" applyFont="1" applyAlignment="1">
      <alignment horizontal="left"/>
    </xf>
    <xf numFmtId="0" fontId="5" fillId="0" borderId="32" xfId="178" applyFont="1" applyBorder="1" applyAlignment="1">
      <alignment vertical="center"/>
    </xf>
    <xf numFmtId="0" fontId="5" fillId="0" borderId="0" xfId="178" applyFont="1" applyAlignment="1">
      <alignment vertical="center"/>
    </xf>
    <xf numFmtId="0" fontId="5" fillId="0" borderId="32" xfId="178" applyFont="1" applyBorder="1" applyAlignment="1">
      <alignment horizontal="left" vertical="center"/>
    </xf>
    <xf numFmtId="0" fontId="5" fillId="0" borderId="0" xfId="178" applyFont="1" applyAlignment="1">
      <alignment horizontal="left" vertical="center"/>
    </xf>
    <xf numFmtId="0" fontId="5" fillId="0" borderId="32" xfId="178" applyFont="1" applyBorder="1" applyAlignment="1">
      <alignment vertical="top" wrapText="1"/>
    </xf>
    <xf numFmtId="0" fontId="50" fillId="0" borderId="32" xfId="178" applyFont="1" applyBorder="1" applyAlignment="1">
      <alignment horizontal="left" vertical="center"/>
    </xf>
    <xf numFmtId="0" fontId="50" fillId="0" borderId="0" xfId="178" applyFont="1" applyAlignment="1">
      <alignment horizontal="left" vertical="center"/>
    </xf>
    <xf numFmtId="0" fontId="5" fillId="0" borderId="0" xfId="178" applyFont="1" applyAlignment="1">
      <alignment horizontal="right" vertical="center"/>
    </xf>
    <xf numFmtId="0" fontId="7" fillId="0" borderId="0" xfId="71" applyAlignment="1">
      <alignment horizontal="right" vertical="top" wrapText="1"/>
    </xf>
    <xf numFmtId="0" fontId="7" fillId="25" borderId="0" xfId="71" applyFill="1" applyAlignment="1">
      <alignment horizontal="right"/>
    </xf>
    <xf numFmtId="0" fontId="0" fillId="25" borderId="0" xfId="0" applyFill="1"/>
    <xf numFmtId="49" fontId="7" fillId="0" borderId="0" xfId="95" quotePrefix="1" applyNumberFormat="1" applyAlignment="1">
      <alignment vertical="top" wrapText="1"/>
    </xf>
    <xf numFmtId="2" fontId="8" fillId="0" borderId="14" xfId="95" applyNumberFormat="1" applyFont="1" applyBorder="1" applyAlignment="1">
      <alignment horizontal="center" vertical="top" wrapText="1"/>
    </xf>
    <xf numFmtId="0" fontId="7" fillId="0" borderId="0" xfId="0" applyFont="1" applyAlignment="1">
      <alignment horizontal="right"/>
    </xf>
    <xf numFmtId="0" fontId="8" fillId="0" borderId="33" xfId="71" applyFont="1" applyBorder="1" applyAlignment="1">
      <alignment horizontal="left" vertical="top"/>
    </xf>
    <xf numFmtId="2" fontId="8" fillId="0" borderId="33" xfId="71" quotePrefix="1" applyNumberFormat="1" applyFont="1" applyBorder="1" applyAlignment="1">
      <alignment horizontal="center" vertical="top" wrapText="1"/>
    </xf>
    <xf numFmtId="2" fontId="8" fillId="0" borderId="0" xfId="71" applyNumberFormat="1" applyFont="1" applyAlignment="1">
      <alignment horizontal="left" vertical="top" wrapText="1"/>
    </xf>
    <xf numFmtId="0" fontId="8" fillId="0" borderId="33" xfId="71" applyFont="1" applyBorder="1" applyAlignment="1">
      <alignment horizontal="center"/>
    </xf>
    <xf numFmtId="2" fontId="8" fillId="0" borderId="33" xfId="71" applyNumberFormat="1" applyFont="1" applyBorder="1" applyAlignment="1">
      <alignment horizontal="center"/>
    </xf>
    <xf numFmtId="0" fontId="10" fillId="0" borderId="33" xfId="71" applyFont="1" applyBorder="1" applyAlignment="1">
      <alignment horizontal="left"/>
    </xf>
    <xf numFmtId="0" fontId="7" fillId="0" borderId="0" xfId="0" applyFont="1" applyProtection="1">
      <protection locked="0"/>
    </xf>
    <xf numFmtId="44" fontId="0" fillId="0" borderId="0" xfId="179" applyFont="1"/>
    <xf numFmtId="2" fontId="8" fillId="0" borderId="0" xfId="71" applyNumberFormat="1" applyFont="1" applyAlignment="1">
      <alignment horizontal="center" vertical="top"/>
    </xf>
    <xf numFmtId="0" fontId="7" fillId="0" borderId="0" xfId="70" applyAlignment="1">
      <alignment horizontal="center" vertical="top"/>
    </xf>
    <xf numFmtId="2" fontId="8" fillId="0" borderId="0" xfId="71" applyNumberFormat="1" applyFont="1" applyAlignment="1">
      <alignment vertical="top" wrapText="1"/>
    </xf>
    <xf numFmtId="0" fontId="8" fillId="0" borderId="20" xfId="71" applyFont="1" applyBorder="1" applyAlignment="1">
      <alignment horizontal="center" vertical="top"/>
    </xf>
    <xf numFmtId="2" fontId="8" fillId="0" borderId="20" xfId="71" applyNumberFormat="1" applyFont="1" applyBorder="1" applyAlignment="1">
      <alignment horizontal="center" vertical="top"/>
    </xf>
    <xf numFmtId="49" fontId="8" fillId="0" borderId="13" xfId="71" applyNumberFormat="1" applyFont="1" applyBorder="1" applyAlignment="1">
      <alignment horizontal="center" vertical="top"/>
    </xf>
    <xf numFmtId="0" fontId="8" fillId="0" borderId="29" xfId="71" applyFont="1" applyBorder="1" applyAlignment="1">
      <alignment horizontal="center" vertical="top"/>
    </xf>
    <xf numFmtId="0" fontId="8" fillId="0" borderId="33" xfId="71" applyFont="1" applyBorder="1" applyAlignment="1">
      <alignment horizontal="center" vertical="top"/>
    </xf>
    <xf numFmtId="2" fontId="8" fillId="0" borderId="33" xfId="71" applyNumberFormat="1" applyFont="1" applyBorder="1" applyAlignment="1">
      <alignment horizontal="center" vertical="top"/>
    </xf>
    <xf numFmtId="49" fontId="8" fillId="0" borderId="16" xfId="71" applyNumberFormat="1" applyFont="1" applyBorder="1" applyAlignment="1">
      <alignment horizontal="center" vertical="top"/>
    </xf>
    <xf numFmtId="0" fontId="8" fillId="0" borderId="21" xfId="71" applyFont="1" applyBorder="1" applyAlignment="1">
      <alignment horizontal="center" vertical="top"/>
    </xf>
    <xf numFmtId="2" fontId="8" fillId="0" borderId="14" xfId="71" applyNumberFormat="1" applyFont="1" applyBorder="1" applyAlignment="1">
      <alignment horizontal="center" vertical="top"/>
    </xf>
    <xf numFmtId="0" fontId="50" fillId="0" borderId="35" xfId="0" applyFont="1" applyBorder="1" applyAlignment="1">
      <alignment horizontal="left" vertical="top" wrapText="1"/>
    </xf>
    <xf numFmtId="0" fontId="5" fillId="0" borderId="0" xfId="0" applyFont="1" applyAlignment="1">
      <alignment vertical="top"/>
    </xf>
    <xf numFmtId="0" fontId="50" fillId="0" borderId="38" xfId="0" applyFont="1" applyBorder="1" applyAlignment="1">
      <alignment horizontal="left" vertical="top" wrapText="1"/>
    </xf>
    <xf numFmtId="0" fontId="50" fillId="0" borderId="39" xfId="0" applyFont="1" applyBorder="1" applyAlignment="1">
      <alignment horizontal="left" vertical="top" wrapText="1"/>
    </xf>
    <xf numFmtId="0" fontId="8" fillId="0" borderId="14" xfId="70" applyFont="1" applyBorder="1" applyAlignment="1">
      <alignment horizontal="left" vertical="top"/>
    </xf>
    <xf numFmtId="0" fontId="7" fillId="0" borderId="30" xfId="70" applyBorder="1" applyAlignment="1">
      <alignment vertical="top"/>
    </xf>
    <xf numFmtId="0" fontId="7" fillId="0" borderId="34" xfId="70" applyBorder="1" applyAlignment="1">
      <alignment vertical="top"/>
    </xf>
    <xf numFmtId="0" fontId="8" fillId="0" borderId="30" xfId="71" applyFont="1" applyBorder="1" applyAlignment="1">
      <alignment horizontal="center" vertical="top"/>
    </xf>
    <xf numFmtId="2" fontId="8" fillId="0" borderId="30" xfId="71" applyNumberFormat="1" applyFont="1" applyBorder="1" applyAlignment="1">
      <alignment horizontal="center" vertical="top"/>
    </xf>
    <xf numFmtId="0" fontId="8" fillId="0" borderId="38" xfId="0" applyFont="1" applyBorder="1" applyAlignment="1">
      <alignment horizontal="left" vertical="top"/>
    </xf>
    <xf numFmtId="0" fontId="8" fillId="0" borderId="38" xfId="0" applyFont="1" applyBorder="1" applyAlignment="1">
      <alignment horizontal="left" vertical="top" wrapText="1"/>
    </xf>
    <xf numFmtId="0" fontId="8" fillId="0" borderId="38" xfId="0" applyFont="1" applyBorder="1" applyAlignment="1" applyProtection="1">
      <alignment horizontal="left" vertical="top" wrapText="1"/>
      <protection hidden="1"/>
    </xf>
    <xf numFmtId="0" fontId="8" fillId="0" borderId="30" xfId="0" applyFont="1" applyBorder="1" applyAlignment="1" applyProtection="1">
      <alignment horizontal="left" vertical="top" wrapText="1"/>
      <protection hidden="1"/>
    </xf>
    <xf numFmtId="0" fontId="50" fillId="0" borderId="30" xfId="0" applyFont="1" applyBorder="1" applyAlignment="1" applyProtection="1">
      <alignment horizontal="left" vertical="top" wrapText="1"/>
      <protection hidden="1"/>
    </xf>
    <xf numFmtId="0" fontId="50" fillId="0" borderId="30" xfId="0" applyFont="1" applyBorder="1" applyAlignment="1">
      <alignment horizontal="left" vertical="top" wrapText="1"/>
    </xf>
    <xf numFmtId="0" fontId="0" fillId="0" borderId="34" xfId="0" applyBorder="1" applyAlignment="1">
      <alignment vertical="top"/>
    </xf>
    <xf numFmtId="0" fontId="5" fillId="0" borderId="0" xfId="0" applyFont="1" applyAlignment="1" applyProtection="1">
      <alignment vertical="top"/>
      <protection hidden="1"/>
    </xf>
    <xf numFmtId="0" fontId="0" fillId="0" borderId="0" xfId="0" applyAlignment="1" applyProtection="1">
      <alignment vertical="top"/>
      <protection hidden="1"/>
    </xf>
    <xf numFmtId="0" fontId="10" fillId="0" borderId="20" xfId="71" applyFont="1" applyBorder="1" applyAlignment="1">
      <alignment horizontal="left" vertical="top"/>
    </xf>
    <xf numFmtId="0" fontId="7" fillId="0" borderId="30" xfId="71" applyBorder="1" applyAlignment="1">
      <alignment horizontal="left" vertical="top"/>
    </xf>
    <xf numFmtId="0" fontId="10" fillId="0" borderId="33" xfId="71" applyFont="1" applyBorder="1" applyAlignment="1">
      <alignment horizontal="left" vertical="top"/>
    </xf>
    <xf numFmtId="0" fontId="0" fillId="0" borderId="30" xfId="0" applyBorder="1" applyAlignment="1">
      <alignment vertical="top"/>
    </xf>
    <xf numFmtId="0" fontId="8" fillId="0" borderId="13" xfId="71" applyFont="1" applyBorder="1" applyAlignment="1">
      <alignment horizontal="left" vertical="center" wrapText="1"/>
    </xf>
    <xf numFmtId="0" fontId="8" fillId="0" borderId="16" xfId="71" applyFont="1" applyBorder="1" applyAlignment="1">
      <alignment horizontal="left" vertical="center" wrapText="1"/>
    </xf>
    <xf numFmtId="0" fontId="7" fillId="0" borderId="30" xfId="0" applyFont="1" applyBorder="1" applyAlignment="1">
      <alignment vertical="top" wrapText="1"/>
    </xf>
    <xf numFmtId="0" fontId="7" fillId="0" borderId="45" xfId="0" applyFont="1" applyBorder="1" applyAlignment="1">
      <alignment vertical="top" wrapText="1"/>
    </xf>
    <xf numFmtId="0" fontId="7" fillId="0" borderId="30" xfId="71" applyBorder="1" applyAlignment="1">
      <alignment horizontal="left"/>
    </xf>
    <xf numFmtId="0" fontId="50" fillId="0" borderId="48" xfId="0" applyFont="1" applyBorder="1" applyAlignment="1">
      <alignment horizontal="left" vertical="top" wrapText="1"/>
    </xf>
    <xf numFmtId="0" fontId="50" fillId="0" borderId="49" xfId="0" applyFont="1" applyBorder="1" applyAlignment="1">
      <alignment horizontal="left" vertical="top" wrapText="1"/>
    </xf>
    <xf numFmtId="0" fontId="7" fillId="0" borderId="0" xfId="71" applyAlignment="1">
      <alignment horizontal="right" vertical="top"/>
    </xf>
    <xf numFmtId="2" fontId="8" fillId="0" borderId="47" xfId="71" applyNumberFormat="1" applyFont="1" applyBorder="1" applyAlignment="1">
      <alignment horizontal="center" vertical="top" wrapText="1"/>
    </xf>
    <xf numFmtId="0" fontId="7" fillId="0" borderId="47" xfId="0" applyFont="1" applyBorder="1" applyAlignment="1" applyProtection="1">
      <alignment horizontal="center" vertical="top" wrapText="1"/>
      <protection hidden="1"/>
    </xf>
    <xf numFmtId="0" fontId="8" fillId="0" borderId="14" xfId="0" applyFont="1" applyBorder="1" applyAlignment="1" applyProtection="1">
      <alignment horizontal="center" vertical="top" wrapText="1"/>
      <protection hidden="1"/>
    </xf>
    <xf numFmtId="0" fontId="8" fillId="0" borderId="15" xfId="0" applyFont="1" applyBorder="1" applyAlignment="1" applyProtection="1">
      <alignment horizontal="center" vertical="top" wrapText="1"/>
      <protection hidden="1"/>
    </xf>
    <xf numFmtId="0" fontId="8" fillId="0" borderId="0" xfId="71" applyFont="1" applyAlignment="1">
      <alignment horizontal="left" vertical="center" wrapText="1"/>
    </xf>
    <xf numFmtId="49" fontId="8" fillId="0" borderId="0" xfId="71" applyNumberFormat="1" applyFont="1" applyAlignment="1">
      <alignment horizontal="center" vertical="top"/>
    </xf>
    <xf numFmtId="0" fontId="8" fillId="0" borderId="45" xfId="71" applyFont="1" applyBorder="1" applyAlignment="1">
      <alignment horizontal="left" vertical="top"/>
    </xf>
    <xf numFmtId="0" fontId="7" fillId="0" borderId="0" xfId="180" applyAlignment="1">
      <alignment horizontal="left" vertical="top" wrapText="1"/>
    </xf>
    <xf numFmtId="0" fontId="8" fillId="0" borderId="47" xfId="0" applyFont="1" applyBorder="1" applyAlignment="1">
      <alignment horizontal="center" vertical="top" wrapText="1"/>
    </xf>
    <xf numFmtId="2" fontId="8" fillId="0" borderId="47" xfId="0" quotePrefix="1" applyNumberFormat="1" applyFont="1" applyBorder="1" applyAlignment="1">
      <alignment horizontal="center" vertical="top" wrapText="1"/>
    </xf>
    <xf numFmtId="0" fontId="8" fillId="0" borderId="47" xfId="0" applyFont="1" applyBorder="1" applyAlignment="1" applyProtection="1">
      <alignment horizontal="center" vertical="top" wrapText="1"/>
      <protection hidden="1"/>
    </xf>
    <xf numFmtId="0" fontId="7" fillId="0" borderId="31" xfId="0" quotePrefix="1" applyFont="1" applyBorder="1" applyAlignment="1" applyProtection="1">
      <alignment vertical="top" wrapText="1"/>
      <protection hidden="1"/>
    </xf>
    <xf numFmtId="0" fontId="50" fillId="0" borderId="47" xfId="0" applyFont="1" applyBorder="1" applyAlignment="1" applyProtection="1">
      <alignment horizontal="center" vertical="top" wrapText="1"/>
      <protection hidden="1"/>
    </xf>
    <xf numFmtId="0" fontId="7" fillId="0" borderId="45" xfId="129" applyBorder="1" applyAlignment="1">
      <alignment horizontal="left" vertical="center" wrapText="1"/>
    </xf>
    <xf numFmtId="0" fontId="0" fillId="0" borderId="26" xfId="0" applyBorder="1" applyAlignment="1">
      <alignment vertical="top" wrapText="1"/>
    </xf>
    <xf numFmtId="49" fontId="7" fillId="0" borderId="0" xfId="95" applyNumberFormat="1" applyAlignment="1">
      <alignment vertical="top" wrapText="1"/>
    </xf>
    <xf numFmtId="0" fontId="0" fillId="0" borderId="0" xfId="0" quotePrefix="1" applyAlignment="1">
      <alignment vertical="top"/>
    </xf>
    <xf numFmtId="0" fontId="7" fillId="0" borderId="0" xfId="0" quotePrefix="1" applyFont="1" applyAlignment="1" applyProtection="1">
      <alignment vertical="top" wrapText="1"/>
      <protection hidden="1"/>
    </xf>
    <xf numFmtId="0" fontId="7" fillId="0" borderId="0" xfId="0" quotePrefix="1" applyFont="1" applyAlignment="1" applyProtection="1">
      <alignment horizontal="right" vertical="top" wrapText="1"/>
      <protection hidden="1"/>
    </xf>
    <xf numFmtId="2" fontId="7" fillId="0" borderId="0" xfId="0" applyNumberFormat="1" applyFont="1" applyAlignment="1" applyProtection="1">
      <alignment horizontal="right" vertical="top" wrapText="1"/>
      <protection hidden="1"/>
    </xf>
    <xf numFmtId="2" fontId="7" fillId="0" borderId="0" xfId="0" applyNumberFormat="1" applyFont="1" applyAlignment="1" applyProtection="1">
      <alignment horizontal="left" vertical="top" wrapText="1"/>
      <protection hidden="1"/>
    </xf>
    <xf numFmtId="2" fontId="7" fillId="0" borderId="26" xfId="0" applyNumberFormat="1" applyFont="1" applyBorder="1" applyAlignment="1" applyProtection="1">
      <alignment horizontal="left" vertical="top" wrapText="1"/>
      <protection hidden="1"/>
    </xf>
    <xf numFmtId="2" fontId="7" fillId="0" borderId="0" xfId="0" applyNumberFormat="1" applyFont="1" applyAlignment="1" applyProtection="1">
      <alignment vertical="top" wrapText="1"/>
      <protection hidden="1"/>
    </xf>
    <xf numFmtId="0" fontId="0" fillId="0" borderId="26" xfId="0" applyBorder="1" applyAlignment="1" applyProtection="1">
      <alignment vertical="top" wrapText="1"/>
      <protection hidden="1"/>
    </xf>
    <xf numFmtId="0" fontId="5" fillId="0" borderId="0" xfId="0" quotePrefix="1" applyFont="1" applyAlignment="1" applyProtection="1">
      <alignment vertical="top" wrapText="1"/>
      <protection hidden="1"/>
    </xf>
    <xf numFmtId="2" fontId="5" fillId="0" borderId="0" xfId="0" quotePrefix="1" applyNumberFormat="1" applyFont="1" applyAlignment="1" applyProtection="1">
      <alignment vertical="top" wrapText="1"/>
      <protection hidden="1"/>
    </xf>
    <xf numFmtId="0" fontId="7" fillId="0" borderId="0" xfId="129" applyAlignment="1">
      <alignment horizontal="left" vertical="center" wrapText="1"/>
    </xf>
    <xf numFmtId="2" fontId="50" fillId="0" borderId="0" xfId="0" quotePrefix="1" applyNumberFormat="1" applyFont="1" applyAlignment="1" applyProtection="1">
      <alignment vertical="top" wrapText="1"/>
      <protection hidden="1"/>
    </xf>
    <xf numFmtId="2" fontId="50" fillId="0" borderId="26" xfId="0" quotePrefix="1" applyNumberFormat="1" applyFont="1" applyBorder="1" applyAlignment="1" applyProtection="1">
      <alignment vertical="top" wrapText="1"/>
      <protection hidden="1"/>
    </xf>
    <xf numFmtId="0" fontId="0" fillId="0" borderId="0" xfId="0" applyAlignment="1" applyProtection="1">
      <alignment vertical="top" wrapText="1"/>
      <protection hidden="1"/>
    </xf>
    <xf numFmtId="0" fontId="8" fillId="0" borderId="51" xfId="71" applyFont="1" applyBorder="1" applyAlignment="1">
      <alignment horizontal="left" vertical="top"/>
    </xf>
    <xf numFmtId="0" fontId="0" fillId="0" borderId="54" xfId="0" applyBorder="1" applyAlignment="1">
      <alignment vertical="top"/>
    </xf>
    <xf numFmtId="0" fontId="7" fillId="0" borderId="0" xfId="0" quotePrefix="1" applyFont="1" applyAlignment="1" applyProtection="1">
      <alignment vertical="center" wrapText="1"/>
      <protection hidden="1"/>
    </xf>
    <xf numFmtId="0" fontId="8" fillId="0" borderId="65" xfId="0" applyFont="1" applyBorder="1" applyAlignment="1">
      <alignment horizontal="left" vertical="top"/>
    </xf>
    <xf numFmtId="0" fontId="8" fillId="0" borderId="69" xfId="0" applyFont="1" applyBorder="1" applyAlignment="1">
      <alignment horizontal="left" vertical="top"/>
    </xf>
    <xf numFmtId="2" fontId="8" fillId="0" borderId="67" xfId="71" applyNumberFormat="1" applyFont="1" applyBorder="1" applyAlignment="1">
      <alignment horizontal="center" vertical="top" wrapText="1"/>
    </xf>
    <xf numFmtId="0" fontId="8" fillId="0" borderId="69" xfId="0" applyFont="1" applyBorder="1" applyAlignment="1" applyProtection="1">
      <alignment horizontal="left" vertical="top" wrapText="1"/>
      <protection hidden="1"/>
    </xf>
    <xf numFmtId="0" fontId="8" fillId="0" borderId="15" xfId="0" applyFont="1" applyBorder="1" applyAlignment="1">
      <alignment horizontal="left" vertical="top"/>
    </xf>
    <xf numFmtId="0" fontId="0" fillId="0" borderId="69" xfId="0" applyBorder="1" applyAlignment="1">
      <alignment vertical="top"/>
    </xf>
    <xf numFmtId="0" fontId="8" fillId="0" borderId="69" xfId="0" applyFont="1" applyBorder="1" applyAlignment="1">
      <alignment horizontal="left" vertical="top" wrapText="1"/>
    </xf>
    <xf numFmtId="0" fontId="50" fillId="0" borderId="69" xfId="0" applyFont="1" applyBorder="1" applyAlignment="1" applyProtection="1">
      <alignment horizontal="left" vertical="top" wrapText="1"/>
      <protection hidden="1"/>
    </xf>
    <xf numFmtId="2" fontId="8" fillId="0" borderId="70" xfId="71" applyNumberFormat="1" applyFont="1" applyBorder="1" applyAlignment="1">
      <alignment horizontal="center" vertical="top" wrapText="1"/>
    </xf>
    <xf numFmtId="0" fontId="8" fillId="0" borderId="72" xfId="0" applyFont="1" applyBorder="1" applyAlignment="1">
      <alignment horizontal="left" vertical="top"/>
    </xf>
    <xf numFmtId="0" fontId="7" fillId="0" borderId="0" xfId="0" applyFont="1" applyAlignment="1">
      <alignment vertical="top"/>
    </xf>
    <xf numFmtId="0" fontId="10" fillId="0" borderId="15" xfId="71" applyFont="1" applyBorder="1" applyAlignment="1">
      <alignment horizontal="left" vertical="top"/>
    </xf>
    <xf numFmtId="0" fontId="7" fillId="0" borderId="54" xfId="0" applyFont="1" applyBorder="1" applyAlignment="1">
      <alignment vertical="top" wrapText="1"/>
    </xf>
    <xf numFmtId="0" fontId="7" fillId="0" borderId="69" xfId="0" quotePrefix="1" applyFont="1" applyBorder="1" applyAlignment="1">
      <alignment vertical="top" wrapText="1"/>
    </xf>
    <xf numFmtId="2" fontId="7" fillId="0" borderId="69" xfId="0" quotePrefix="1" applyNumberFormat="1" applyFont="1" applyBorder="1" applyAlignment="1" applyProtection="1">
      <alignment vertical="top" wrapText="1"/>
      <protection hidden="1"/>
    </xf>
    <xf numFmtId="4" fontId="8" fillId="0" borderId="65" xfId="0" applyNumberFormat="1" applyFont="1" applyBorder="1" applyAlignment="1">
      <alignment horizontal="center" vertical="top" wrapText="1"/>
    </xf>
    <xf numFmtId="0" fontId="15" fillId="0" borderId="65" xfId="0" applyFont="1" applyBorder="1" applyAlignment="1">
      <alignment vertical="top" wrapText="1"/>
    </xf>
    <xf numFmtId="0" fontId="7" fillId="0" borderId="0" xfId="177" applyFont="1" applyAlignment="1">
      <alignment horizontal="left" vertical="top" wrapText="1"/>
    </xf>
    <xf numFmtId="0" fontId="7" fillId="0" borderId="0" xfId="177" applyFont="1" applyAlignment="1">
      <alignment horizontal="center" vertical="top" wrapText="1"/>
    </xf>
    <xf numFmtId="0" fontId="8" fillId="0" borderId="0" xfId="177" applyFont="1" applyAlignment="1">
      <alignment horizontal="left" vertical="top" wrapText="1"/>
    </xf>
    <xf numFmtId="0" fontId="7" fillId="0" borderId="0" xfId="177" applyFont="1" applyAlignment="1">
      <alignment horizontal="center" vertical="top"/>
    </xf>
    <xf numFmtId="0" fontId="19" fillId="0" borderId="0" xfId="177" applyFont="1" applyAlignment="1">
      <alignment horizontal="left" vertical="top" wrapText="1"/>
    </xf>
    <xf numFmtId="0" fontId="7" fillId="0" borderId="0" xfId="177" applyFont="1" applyAlignment="1">
      <alignment horizontal="center" vertical="center"/>
    </xf>
    <xf numFmtId="0" fontId="8" fillId="0" borderId="0" xfId="177" applyFont="1" applyAlignment="1">
      <alignment horizontal="left" vertical="top"/>
    </xf>
    <xf numFmtId="0" fontId="7" fillId="0" borderId="0" xfId="177" applyFont="1" applyAlignment="1">
      <alignment horizontal="left" vertical="top"/>
    </xf>
    <xf numFmtId="4" fontId="8" fillId="0" borderId="72" xfId="40" applyNumberFormat="1" applyFont="1" applyFill="1" applyBorder="1" applyAlignment="1">
      <alignment horizontal="center"/>
    </xf>
    <xf numFmtId="0" fontId="7" fillId="0" borderId="72" xfId="177" applyFont="1" applyBorder="1"/>
    <xf numFmtId="0" fontId="7" fillId="0" borderId="72" xfId="177" applyFont="1" applyBorder="1" applyAlignment="1">
      <alignment horizontal="center"/>
    </xf>
    <xf numFmtId="0" fontId="7" fillId="0" borderId="72" xfId="177" applyFont="1" applyBorder="1" applyAlignment="1">
      <alignment horizontal="center" vertical="top"/>
    </xf>
    <xf numFmtId="0" fontId="7" fillId="0" borderId="72" xfId="177" applyFont="1" applyBorder="1" applyAlignment="1">
      <alignment horizontal="center" vertical="center"/>
    </xf>
    <xf numFmtId="0" fontId="7" fillId="0" borderId="72" xfId="177" applyFont="1" applyBorder="1" applyAlignment="1">
      <alignment horizontal="center" vertical="center" wrapText="1"/>
    </xf>
    <xf numFmtId="0" fontId="8" fillId="0" borderId="65" xfId="177" applyFont="1" applyBorder="1" applyAlignment="1">
      <alignment horizontal="left" vertical="top" wrapText="1"/>
    </xf>
    <xf numFmtId="0" fontId="8" fillId="0" borderId="54" xfId="177" applyFont="1" applyBorder="1" applyAlignment="1">
      <alignment horizontal="left" vertical="top" wrapText="1"/>
    </xf>
    <xf numFmtId="0" fontId="7" fillId="0" borderId="65" xfId="177" applyFont="1" applyBorder="1" applyAlignment="1">
      <alignment horizontal="left" vertical="top" wrapText="1"/>
    </xf>
    <xf numFmtId="0" fontId="7" fillId="0" borderId="54" xfId="177" applyFont="1" applyBorder="1" applyAlignment="1">
      <alignment horizontal="left" vertical="top" wrapText="1"/>
    </xf>
    <xf numFmtId="0" fontId="7" fillId="0" borderId="65" xfId="177" applyFont="1" applyBorder="1"/>
    <xf numFmtId="0" fontId="7" fillId="0" borderId="54" xfId="177" applyFont="1" applyBorder="1"/>
    <xf numFmtId="0" fontId="8" fillId="0" borderId="65" xfId="177" applyFont="1" applyBorder="1" applyAlignment="1">
      <alignment horizontal="left" vertical="top"/>
    </xf>
    <xf numFmtId="0" fontId="8" fillId="0" borderId="54" xfId="177" applyFont="1" applyBorder="1" applyAlignment="1">
      <alignment horizontal="left" vertical="top"/>
    </xf>
    <xf numFmtId="0" fontId="7" fillId="0" borderId="65" xfId="177" applyFont="1" applyBorder="1" applyAlignment="1">
      <alignment horizontal="left" vertical="top"/>
    </xf>
    <xf numFmtId="0" fontId="7" fillId="0" borderId="69" xfId="177" applyFont="1" applyBorder="1" applyAlignment="1">
      <alignment horizontal="left" vertical="top" wrapText="1"/>
    </xf>
    <xf numFmtId="0" fontId="8" fillId="0" borderId="0" xfId="177" applyFont="1" applyAlignment="1">
      <alignment horizontal="right" vertical="top" wrapText="1"/>
    </xf>
    <xf numFmtId="0" fontId="8" fillId="0" borderId="54" xfId="177" applyFont="1" applyBorder="1" applyAlignment="1">
      <alignment horizontal="right" vertical="top" wrapText="1"/>
    </xf>
    <xf numFmtId="0" fontId="8" fillId="0" borderId="69" xfId="177" applyFont="1" applyBorder="1" applyAlignment="1">
      <alignment horizontal="right" vertical="top" wrapText="1"/>
    </xf>
    <xf numFmtId="0" fontId="8" fillId="0" borderId="0" xfId="177" applyFont="1" applyAlignment="1">
      <alignment horizontal="center" vertical="top" wrapText="1"/>
    </xf>
    <xf numFmtId="0" fontId="8" fillId="0" borderId="0" xfId="177" applyFont="1" applyAlignment="1">
      <alignment horizontal="center" vertical="center" wrapText="1"/>
    </xf>
    <xf numFmtId="0" fontId="8" fillId="0" borderId="0" xfId="0" applyFont="1" applyAlignment="1">
      <alignment horizontal="left" vertical="top" wrapText="1"/>
    </xf>
    <xf numFmtId="0" fontId="19" fillId="0" borderId="0" xfId="177" applyFont="1" applyAlignment="1">
      <alignment vertical="top" wrapText="1"/>
    </xf>
    <xf numFmtId="0" fontId="55" fillId="0" borderId="0" xfId="177" applyFont="1" applyAlignment="1">
      <alignment horizontal="center" vertical="top"/>
    </xf>
    <xf numFmtId="0" fontId="55" fillId="0" borderId="0" xfId="177" applyFont="1" applyAlignment="1">
      <alignment vertical="top"/>
    </xf>
    <xf numFmtId="0" fontId="7" fillId="0" borderId="72" xfId="0" applyFont="1" applyBorder="1"/>
    <xf numFmtId="0" fontId="8" fillId="0" borderId="72" xfId="177" applyFont="1" applyBorder="1" applyAlignment="1">
      <alignment horizontal="center" vertical="top"/>
    </xf>
    <xf numFmtId="0" fontId="7" fillId="0" borderId="72" xfId="0" applyFont="1" applyBorder="1" applyAlignment="1">
      <alignment horizontal="center" vertical="top"/>
    </xf>
    <xf numFmtId="0" fontId="55" fillId="0" borderId="72" xfId="177" applyFont="1" applyBorder="1" applyAlignment="1">
      <alignment horizontal="center" vertical="top"/>
    </xf>
    <xf numFmtId="0" fontId="8" fillId="0" borderId="16" xfId="177" applyFont="1" applyBorder="1" applyAlignment="1">
      <alignment horizontal="right" vertical="top" wrapText="1"/>
    </xf>
    <xf numFmtId="0" fontId="7" fillId="0" borderId="0" xfId="177" applyFont="1" applyAlignment="1">
      <alignment horizontal="left" wrapText="1"/>
    </xf>
    <xf numFmtId="0" fontId="55" fillId="0" borderId="0" xfId="177" applyFont="1" applyAlignment="1">
      <alignment horizontal="center"/>
    </xf>
    <xf numFmtId="0" fontId="7" fillId="0" borderId="0" xfId="177" applyFont="1" applyAlignment="1">
      <alignment vertical="top"/>
    </xf>
    <xf numFmtId="0" fontId="55" fillId="0" borderId="72" xfId="177" applyFont="1" applyBorder="1" applyAlignment="1">
      <alignment horizontal="center"/>
    </xf>
    <xf numFmtId="0" fontId="8" fillId="0" borderId="0" xfId="0" applyFont="1" applyAlignment="1">
      <alignment horizontal="right"/>
    </xf>
    <xf numFmtId="0" fontId="20" fillId="0" borderId="0" xfId="0" applyFont="1"/>
    <xf numFmtId="0" fontId="8" fillId="0" borderId="0" xfId="0" applyFont="1" applyAlignment="1">
      <alignment horizontal="right" wrapText="1"/>
    </xf>
    <xf numFmtId="0" fontId="0" fillId="0" borderId="0" xfId="0" quotePrefix="1" applyAlignment="1">
      <alignment horizontal="left" vertical="top" wrapText="1"/>
    </xf>
    <xf numFmtId="0" fontId="8" fillId="0" borderId="0" xfId="0" applyFont="1" applyAlignment="1">
      <alignment horizontal="right" vertical="top" wrapText="1"/>
    </xf>
    <xf numFmtId="0" fontId="17" fillId="0" borderId="0" xfId="0" applyFont="1" applyAlignment="1">
      <alignment vertical="top" wrapText="1"/>
    </xf>
    <xf numFmtId="0" fontId="21" fillId="0" borderId="0" xfId="0" applyFont="1"/>
    <xf numFmtId="0" fontId="5" fillId="0" borderId="65" xfId="178" applyFont="1" applyBorder="1"/>
    <xf numFmtId="0" fontId="5" fillId="0" borderId="65" xfId="178" applyFont="1" applyBorder="1" applyAlignment="1">
      <alignment horizontal="left"/>
    </xf>
    <xf numFmtId="0" fontId="5" fillId="0" borderId="73" xfId="178" applyFont="1" applyBorder="1" applyAlignment="1">
      <alignment horizontal="center" vertical="center"/>
    </xf>
    <xf numFmtId="0" fontId="5" fillId="0" borderId="65" xfId="178" applyFont="1" applyBorder="1" applyAlignment="1">
      <alignment vertical="center"/>
    </xf>
    <xf numFmtId="0" fontId="5" fillId="0" borderId="65" xfId="178" applyFont="1" applyBorder="1" applyAlignment="1">
      <alignment horizontal="left" vertical="center"/>
    </xf>
    <xf numFmtId="0" fontId="8" fillId="0" borderId="0" xfId="177" applyFont="1"/>
    <xf numFmtId="2" fontId="8" fillId="0" borderId="72" xfId="71" applyNumberFormat="1" applyFont="1" applyBorder="1" applyAlignment="1">
      <alignment horizontal="center" vertical="top"/>
    </xf>
    <xf numFmtId="0" fontId="8" fillId="0" borderId="69" xfId="71" applyFont="1" applyBorder="1" applyAlignment="1">
      <alignment horizontal="center" vertical="top"/>
    </xf>
    <xf numFmtId="0" fontId="7" fillId="0" borderId="14" xfId="71" applyBorder="1" applyAlignment="1">
      <alignment horizontal="left" vertical="top"/>
    </xf>
    <xf numFmtId="0" fontId="10" fillId="0" borderId="14" xfId="71" applyFont="1" applyBorder="1" applyAlignment="1">
      <alignment horizontal="left" vertical="top"/>
    </xf>
    <xf numFmtId="0" fontId="7" fillId="0" borderId="54" xfId="0" applyFont="1" applyBorder="1" applyAlignment="1">
      <alignment horizontal="center" vertical="center"/>
    </xf>
    <xf numFmtId="0" fontId="7" fillId="0" borderId="54" xfId="71" applyBorder="1" applyAlignment="1">
      <alignment horizontal="center" vertical="center"/>
    </xf>
    <xf numFmtId="2" fontId="8" fillId="0" borderId="0" xfId="71" applyNumberFormat="1" applyFont="1" applyAlignment="1">
      <alignment horizontal="left" vertical="center" wrapText="1"/>
    </xf>
    <xf numFmtId="0" fontId="8" fillId="0" borderId="29" xfId="71" applyFont="1" applyBorder="1" applyAlignment="1">
      <alignment horizontal="center" vertical="center"/>
    </xf>
    <xf numFmtId="0" fontId="8" fillId="0" borderId="29" xfId="39" applyNumberFormat="1" applyFont="1" applyFill="1" applyBorder="1" applyAlignment="1">
      <alignment horizontal="center" vertical="center"/>
    </xf>
    <xf numFmtId="0" fontId="8" fillId="0" borderId="45" xfId="71" applyFont="1" applyBorder="1" applyAlignment="1">
      <alignment horizontal="center" vertical="center"/>
    </xf>
    <xf numFmtId="0" fontId="8" fillId="0" borderId="45" xfId="39" applyNumberFormat="1" applyFont="1" applyFill="1" applyBorder="1" applyAlignment="1">
      <alignment horizontal="center" vertical="center"/>
    </xf>
    <xf numFmtId="0" fontId="8" fillId="0" borderId="21" xfId="71" applyFont="1" applyBorder="1" applyAlignment="1">
      <alignment horizontal="center" vertical="center"/>
    </xf>
    <xf numFmtId="0" fontId="8" fillId="0" borderId="21" xfId="39" applyNumberFormat="1" applyFont="1" applyFill="1" applyBorder="1" applyAlignment="1">
      <alignment horizontal="center" vertical="center"/>
    </xf>
    <xf numFmtId="0" fontId="7" fillId="0" borderId="45" xfId="71" applyBorder="1" applyAlignment="1">
      <alignment horizontal="center" vertical="center"/>
    </xf>
    <xf numFmtId="0" fontId="7" fillId="0" borderId="0" xfId="95" applyAlignment="1">
      <alignment horizontal="center" vertical="center"/>
    </xf>
    <xf numFmtId="0" fontId="7" fillId="0" borderId="14" xfId="71" applyBorder="1" applyAlignment="1">
      <alignment horizontal="center" vertical="center"/>
    </xf>
    <xf numFmtId="0" fontId="7" fillId="0" borderId="72" xfId="71" applyBorder="1" applyAlignment="1">
      <alignment horizontal="center" vertical="center"/>
    </xf>
    <xf numFmtId="0" fontId="7" fillId="0" borderId="14" xfId="95" applyBorder="1" applyAlignment="1">
      <alignment horizontal="center" vertical="center"/>
    </xf>
    <xf numFmtId="0" fontId="7" fillId="0" borderId="13" xfId="72" applyBorder="1" applyAlignment="1">
      <alignment horizontal="center" vertical="center"/>
    </xf>
    <xf numFmtId="0" fontId="7" fillId="0" borderId="13" xfId="71" applyBorder="1" applyAlignment="1">
      <alignment horizontal="center" vertical="center"/>
    </xf>
    <xf numFmtId="0" fontId="7" fillId="0" borderId="0" xfId="72" applyAlignment="1">
      <alignment horizontal="center" vertical="center"/>
    </xf>
    <xf numFmtId="0" fontId="7" fillId="0" borderId="0" xfId="71" applyAlignment="1">
      <alignment horizontal="center" vertical="center"/>
    </xf>
    <xf numFmtId="0" fontId="7" fillId="0" borderId="16" xfId="72" applyBorder="1" applyAlignment="1">
      <alignment horizontal="center" vertical="center"/>
    </xf>
    <xf numFmtId="0" fontId="7" fillId="0" borderId="16" xfId="71" applyBorder="1" applyAlignment="1">
      <alignment horizontal="center" vertical="center"/>
    </xf>
    <xf numFmtId="0" fontId="7" fillId="0" borderId="45" xfId="70" applyBorder="1" applyAlignment="1">
      <alignment horizontal="center" vertical="center"/>
    </xf>
    <xf numFmtId="0" fontId="0" fillId="0" borderId="25" xfId="0" applyBorder="1" applyAlignment="1">
      <alignment vertical="center"/>
    </xf>
    <xf numFmtId="0" fontId="7" fillId="0" borderId="25" xfId="0" applyFont="1" applyBorder="1" applyAlignment="1">
      <alignment horizontal="center" vertical="center"/>
    </xf>
    <xf numFmtId="3" fontId="8" fillId="0" borderId="12" xfId="39" applyNumberFormat="1" applyFont="1" applyFill="1" applyBorder="1" applyAlignment="1">
      <alignment horizontal="center" vertical="center"/>
    </xf>
    <xf numFmtId="3" fontId="8" fillId="0" borderId="14" xfId="39" applyNumberFormat="1" applyFont="1" applyFill="1" applyBorder="1" applyAlignment="1">
      <alignment horizontal="center" vertical="center"/>
    </xf>
    <xf numFmtId="3" fontId="8" fillId="0" borderId="15" xfId="39" applyNumberFormat="1" applyFont="1" applyFill="1" applyBorder="1" applyAlignment="1">
      <alignment horizontal="center" vertical="center"/>
    </xf>
    <xf numFmtId="4" fontId="7" fillId="0" borderId="12" xfId="0" applyNumberFormat="1" applyFont="1" applyBorder="1" applyAlignment="1">
      <alignment horizontal="right" vertical="center"/>
    </xf>
    <xf numFmtId="4" fontId="7" fillId="0" borderId="14" xfId="0" applyNumberFormat="1" applyFont="1" applyBorder="1" applyAlignment="1">
      <alignment horizontal="right" vertical="center"/>
    </xf>
    <xf numFmtId="4" fontId="7" fillId="0" borderId="72" xfId="0" applyNumberFormat="1" applyFont="1" applyBorder="1" applyAlignment="1">
      <alignment horizontal="right" vertical="center"/>
    </xf>
    <xf numFmtId="4" fontId="7" fillId="0" borderId="29" xfId="0" applyNumberFormat="1" applyFont="1" applyBorder="1" applyAlignment="1">
      <alignment horizontal="right" vertical="center"/>
    </xf>
    <xf numFmtId="4" fontId="7" fillId="0" borderId="21" xfId="0" applyNumberFormat="1" applyFont="1" applyBorder="1" applyAlignment="1">
      <alignment horizontal="right" vertical="center"/>
    </xf>
    <xf numFmtId="4" fontId="7" fillId="0" borderId="66" xfId="0" applyNumberFormat="1" applyFont="1" applyBorder="1" applyAlignment="1">
      <alignment horizontal="right" vertical="center"/>
    </xf>
    <xf numFmtId="4" fontId="7" fillId="0" borderId="45" xfId="0" applyNumberFormat="1" applyFont="1" applyBorder="1" applyAlignment="1">
      <alignment horizontal="right" vertical="center"/>
    </xf>
    <xf numFmtId="3" fontId="10" fillId="0" borderId="29" xfId="38" applyNumberFormat="1" applyFont="1" applyFill="1" applyBorder="1" applyAlignment="1">
      <alignment horizontal="right" vertical="center"/>
    </xf>
    <xf numFmtId="3" fontId="10" fillId="0" borderId="21" xfId="38" applyNumberFormat="1" applyFont="1" applyFill="1" applyBorder="1" applyAlignment="1">
      <alignment horizontal="right" vertical="center"/>
    </xf>
    <xf numFmtId="0" fontId="7" fillId="0" borderId="45" xfId="0" applyFont="1" applyBorder="1" applyAlignment="1">
      <alignment horizontal="center" vertical="center"/>
    </xf>
    <xf numFmtId="0" fontId="7" fillId="0" borderId="14" xfId="0" applyFont="1" applyBorder="1" applyAlignment="1">
      <alignment horizontal="center" vertical="center"/>
    </xf>
    <xf numFmtId="3" fontId="10" fillId="0" borderId="29" xfId="38" applyNumberFormat="1" applyFont="1" applyBorder="1" applyAlignment="1">
      <alignment horizontal="right" vertical="center"/>
    </xf>
    <xf numFmtId="3" fontId="7" fillId="0" borderId="45" xfId="38" applyNumberFormat="1" applyFont="1" applyBorder="1" applyAlignment="1">
      <alignment horizontal="right" vertical="center"/>
    </xf>
    <xf numFmtId="3" fontId="10" fillId="0" borderId="21" xfId="38" applyNumberFormat="1" applyFont="1" applyBorder="1" applyAlignment="1">
      <alignment horizontal="right" vertical="center"/>
    </xf>
    <xf numFmtId="0" fontId="8" fillId="0" borderId="12" xfId="39" applyNumberFormat="1" applyFont="1" applyFill="1" applyBorder="1" applyAlignment="1">
      <alignment horizontal="center" vertical="center"/>
    </xf>
    <xf numFmtId="0" fontId="8" fillId="0" borderId="14" xfId="39" applyNumberFormat="1" applyFont="1" applyFill="1" applyBorder="1" applyAlignment="1">
      <alignment horizontal="center" vertical="center"/>
    </xf>
    <xf numFmtId="3" fontId="7" fillId="0" borderId="26" xfId="39" applyNumberFormat="1" applyFont="1" applyFill="1" applyBorder="1" applyAlignment="1">
      <alignment horizontal="center" vertical="center"/>
    </xf>
    <xf numFmtId="3" fontId="7" fillId="0" borderId="45" xfId="39" applyNumberFormat="1" applyFont="1" applyFill="1" applyBorder="1" applyAlignment="1">
      <alignment horizontal="center" vertical="center"/>
    </xf>
    <xf numFmtId="3" fontId="7" fillId="0" borderId="72" xfId="39" applyNumberFormat="1" applyFont="1" applyFill="1" applyBorder="1" applyAlignment="1">
      <alignment horizontal="center" vertical="center"/>
    </xf>
    <xf numFmtId="3" fontId="7" fillId="0" borderId="47" xfId="39" applyNumberFormat="1" applyFont="1" applyFill="1" applyBorder="1" applyAlignment="1">
      <alignment horizontal="center" vertical="center"/>
    </xf>
    <xf numFmtId="3" fontId="7" fillId="0" borderId="61" xfId="39" applyNumberFormat="1" applyFont="1" applyFill="1" applyBorder="1" applyAlignment="1">
      <alignment horizontal="center" vertical="center"/>
    </xf>
    <xf numFmtId="166" fontId="7" fillId="0" borderId="75" xfId="39" applyNumberFormat="1" applyFont="1" applyFill="1" applyBorder="1" applyAlignment="1">
      <alignment horizontal="center" vertical="center"/>
    </xf>
    <xf numFmtId="3" fontId="7" fillId="0" borderId="15" xfId="39" applyNumberFormat="1" applyFont="1" applyFill="1" applyBorder="1" applyAlignment="1">
      <alignment horizontal="center" vertical="center"/>
    </xf>
    <xf numFmtId="3" fontId="7" fillId="0" borderId="14" xfId="39" applyNumberFormat="1" applyFont="1" applyFill="1" applyBorder="1" applyAlignment="1">
      <alignment horizontal="center" vertical="center"/>
    </xf>
    <xf numFmtId="3" fontId="7" fillId="0" borderId="21" xfId="39" applyNumberFormat="1" applyFont="1" applyFill="1" applyBorder="1" applyAlignment="1">
      <alignment horizontal="center" vertical="center"/>
    </xf>
    <xf numFmtId="0" fontId="7" fillId="0" borderId="34" xfId="70" applyBorder="1" applyAlignment="1">
      <alignment horizontal="center" vertical="center"/>
    </xf>
    <xf numFmtId="3" fontId="8" fillId="0" borderId="20" xfId="39" applyNumberFormat="1" applyFont="1" applyFill="1" applyBorder="1" applyAlignment="1">
      <alignment horizontal="center" vertical="center"/>
    </xf>
    <xf numFmtId="0" fontId="8" fillId="0" borderId="51" xfId="71" applyFont="1" applyBorder="1" applyAlignment="1">
      <alignment horizontal="center" vertical="center"/>
    </xf>
    <xf numFmtId="0" fontId="8" fillId="0" borderId="51" xfId="39" applyNumberFormat="1" applyFont="1" applyFill="1" applyBorder="1" applyAlignment="1">
      <alignment horizontal="center" vertical="center"/>
    </xf>
    <xf numFmtId="3" fontId="8" fillId="0" borderId="32" xfId="39" applyNumberFormat="1" applyFont="1" applyFill="1" applyBorder="1" applyAlignment="1">
      <alignment horizontal="center" vertical="center"/>
    </xf>
    <xf numFmtId="3" fontId="8" fillId="0" borderId="33" xfId="39" applyNumberFormat="1" applyFont="1" applyFill="1" applyBorder="1" applyAlignment="1">
      <alignment horizontal="center" vertical="center"/>
    </xf>
    <xf numFmtId="3" fontId="7" fillId="0" borderId="31" xfId="39" applyNumberFormat="1" applyFont="1" applyFill="1" applyBorder="1" applyAlignment="1">
      <alignment horizontal="center" vertical="center"/>
    </xf>
    <xf numFmtId="3" fontId="7" fillId="0" borderId="0" xfId="39" applyNumberFormat="1" applyFont="1" applyFill="1" applyBorder="1" applyAlignment="1">
      <alignment horizontal="center" vertical="center"/>
    </xf>
    <xf numFmtId="0" fontId="7" fillId="0" borderId="47" xfId="0" applyFont="1" applyBorder="1" applyAlignment="1" applyProtection="1">
      <alignment horizontal="center" vertical="center" wrapText="1"/>
      <protection hidden="1"/>
    </xf>
    <xf numFmtId="0" fontId="7" fillId="0" borderId="67" xfId="0" applyFont="1" applyBorder="1" applyAlignment="1">
      <alignment horizontal="center" vertical="center"/>
    </xf>
    <xf numFmtId="3" fontId="7" fillId="0" borderId="67" xfId="39" applyNumberFormat="1" applyFont="1" applyFill="1" applyBorder="1" applyAlignment="1">
      <alignment horizontal="center" vertical="center"/>
    </xf>
    <xf numFmtId="0" fontId="7" fillId="0" borderId="0" xfId="0" applyFont="1" applyAlignment="1">
      <alignment horizontal="center" vertical="center"/>
    </xf>
    <xf numFmtId="0" fontId="7" fillId="0" borderId="67" xfId="0" applyFont="1" applyBorder="1" applyAlignment="1" applyProtection="1">
      <alignment horizontal="center" vertical="center" wrapText="1"/>
      <protection hidden="1"/>
    </xf>
    <xf numFmtId="3" fontId="7" fillId="0" borderId="52" xfId="39" applyNumberFormat="1" applyFont="1" applyFill="1" applyBorder="1" applyAlignment="1">
      <alignment horizontal="center" vertical="center"/>
    </xf>
    <xf numFmtId="3" fontId="8" fillId="0" borderId="30" xfId="39" applyNumberFormat="1" applyFont="1" applyFill="1" applyBorder="1" applyAlignment="1">
      <alignment horizontal="center" vertical="center"/>
    </xf>
    <xf numFmtId="0" fontId="7" fillId="0" borderId="72" xfId="0" applyFont="1" applyBorder="1" applyAlignment="1" applyProtection="1">
      <alignment horizontal="center" vertical="center" wrapText="1"/>
      <protection hidden="1"/>
    </xf>
    <xf numFmtId="171" fontId="7" fillId="0" borderId="72" xfId="70" applyNumberFormat="1" applyBorder="1" applyAlignment="1">
      <alignment vertical="center"/>
    </xf>
    <xf numFmtId="171" fontId="0" fillId="0" borderId="72" xfId="70" applyNumberFormat="1" applyFont="1" applyBorder="1" applyAlignment="1">
      <alignment vertical="center"/>
    </xf>
    <xf numFmtId="0" fontId="5" fillId="0" borderId="47" xfId="0" applyFont="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7" fillId="0" borderId="15" xfId="0" applyFont="1" applyBorder="1" applyAlignment="1" applyProtection="1">
      <alignment horizontal="center" vertical="center" wrapText="1"/>
      <protection hidden="1"/>
    </xf>
    <xf numFmtId="0" fontId="7" fillId="0" borderId="34" xfId="0" applyFont="1" applyBorder="1" applyAlignment="1">
      <alignment horizontal="center" vertical="center"/>
    </xf>
    <xf numFmtId="3" fontId="7" fillId="0" borderId="63" xfId="39" applyNumberFormat="1" applyFont="1" applyFill="1" applyBorder="1" applyAlignment="1">
      <alignment horizontal="center" vertical="center"/>
    </xf>
    <xf numFmtId="3" fontId="7" fillId="0" borderId="68" xfId="39" applyNumberFormat="1" applyFont="1" applyFill="1" applyBorder="1" applyAlignment="1">
      <alignment horizontal="center" vertical="center"/>
    </xf>
    <xf numFmtId="0" fontId="0" fillId="0" borderId="54" xfId="0" applyBorder="1" applyAlignment="1">
      <alignment horizontal="center" vertical="center"/>
    </xf>
    <xf numFmtId="2" fontId="8" fillId="0" borderId="69" xfId="93" applyNumberFormat="1" applyFont="1" applyBorder="1" applyAlignment="1">
      <alignment horizontal="center" vertical="top" wrapText="1"/>
    </xf>
    <xf numFmtId="0" fontId="7" fillId="26" borderId="0" xfId="71" applyFill="1" applyAlignment="1">
      <alignment horizontal="right"/>
    </xf>
    <xf numFmtId="0" fontId="0" fillId="26" borderId="0" xfId="0" applyFill="1"/>
    <xf numFmtId="0" fontId="7" fillId="26" borderId="25" xfId="0" applyFont="1" applyFill="1" applyBorder="1" applyAlignment="1">
      <alignment horizontal="right"/>
    </xf>
    <xf numFmtId="4" fontId="7" fillId="26" borderId="0" xfId="0" applyNumberFormat="1" applyFont="1" applyFill="1"/>
    <xf numFmtId="0" fontId="7" fillId="26" borderId="0" xfId="0" applyFont="1" applyFill="1" applyAlignment="1">
      <alignment horizontal="right"/>
    </xf>
    <xf numFmtId="0" fontId="20" fillId="26" borderId="0" xfId="71" applyFont="1" applyFill="1" applyAlignment="1">
      <alignment horizontal="right"/>
    </xf>
    <xf numFmtId="0" fontId="8" fillId="26" borderId="0" xfId="71" applyFont="1" applyFill="1" applyAlignment="1">
      <alignment horizontal="right"/>
    </xf>
    <xf numFmtId="0" fontId="51" fillId="26" borderId="0" xfId="71" applyFont="1" applyFill="1" applyAlignment="1">
      <alignment horizontal="center" vertical="center"/>
    </xf>
    <xf numFmtId="0" fontId="7" fillId="26" borderId="0" xfId="39" applyNumberFormat="1" applyFont="1" applyFill="1" applyBorder="1" applyAlignment="1">
      <alignment horizontal="right"/>
    </xf>
    <xf numFmtId="0" fontId="0" fillId="26" borderId="0" xfId="0" applyFill="1" applyAlignment="1">
      <alignment vertical="top"/>
    </xf>
    <xf numFmtId="0" fontId="7" fillId="26" borderId="0" xfId="70" applyFill="1" applyAlignment="1" applyProtection="1">
      <alignment vertical="top"/>
      <protection locked="0"/>
    </xf>
    <xf numFmtId="0" fontId="7" fillId="26" borderId="0" xfId="0" applyFont="1" applyFill="1" applyProtection="1">
      <protection locked="0"/>
    </xf>
    <xf numFmtId="0" fontId="7" fillId="26" borderId="0" xfId="70" applyFill="1" applyAlignment="1">
      <alignment vertical="top"/>
    </xf>
    <xf numFmtId="0" fontId="7" fillId="26" borderId="0" xfId="71" applyFill="1" applyAlignment="1">
      <alignment horizontal="right" vertical="top"/>
    </xf>
    <xf numFmtId="0" fontId="0" fillId="0" borderId="81" xfId="0" applyBorder="1" applyAlignment="1">
      <alignment vertical="top" wrapText="1"/>
    </xf>
    <xf numFmtId="0" fontId="7" fillId="25" borderId="0" xfId="0" applyFont="1" applyFill="1" applyProtection="1">
      <protection locked="0"/>
    </xf>
    <xf numFmtId="0" fontId="8" fillId="0" borderId="0" xfId="0" quotePrefix="1" applyFont="1" applyAlignment="1" applyProtection="1">
      <alignment horizontal="left" vertical="top" wrapText="1"/>
      <protection hidden="1"/>
    </xf>
    <xf numFmtId="0" fontId="7" fillId="0" borderId="0" xfId="0" quotePrefix="1" applyFont="1" applyAlignment="1" applyProtection="1">
      <alignment horizontal="left" vertical="top" wrapText="1"/>
      <protection hidden="1"/>
    </xf>
    <xf numFmtId="0" fontId="8" fillId="0" borderId="69" xfId="71" applyFont="1" applyBorder="1" applyAlignment="1">
      <alignment horizontal="left" vertical="top"/>
    </xf>
    <xf numFmtId="2" fontId="8" fillId="0" borderId="69" xfId="71" applyNumberFormat="1" applyFont="1" applyBorder="1" applyAlignment="1">
      <alignment horizontal="center" vertical="top" wrapText="1"/>
    </xf>
    <xf numFmtId="0" fontId="7" fillId="0" borderId="82" xfId="71" applyBorder="1" applyAlignment="1">
      <alignment horizontal="center" vertical="center"/>
    </xf>
    <xf numFmtId="0" fontId="7" fillId="0" borderId="82" xfId="39" applyNumberFormat="1" applyFont="1" applyFill="1" applyBorder="1" applyAlignment="1">
      <alignment horizontal="center" vertical="center"/>
    </xf>
    <xf numFmtId="0" fontId="8" fillId="0" borderId="69" xfId="72" applyFont="1" applyBorder="1" applyAlignment="1">
      <alignment horizontal="left" vertical="top"/>
    </xf>
    <xf numFmtId="2" fontId="8" fillId="0" borderId="69" xfId="72" applyNumberFormat="1" applyFont="1" applyBorder="1" applyAlignment="1">
      <alignment horizontal="center" vertical="top" wrapText="1"/>
    </xf>
    <xf numFmtId="0" fontId="7" fillId="0" borderId="82" xfId="72" applyBorder="1" applyAlignment="1">
      <alignment horizontal="center" vertical="center"/>
    </xf>
    <xf numFmtId="2" fontId="8" fillId="24" borderId="69" xfId="72" applyNumberFormat="1" applyFont="1" applyFill="1" applyBorder="1" applyAlignment="1">
      <alignment horizontal="center" vertical="top" wrapText="1"/>
    </xf>
    <xf numFmtId="49" fontId="7" fillId="0" borderId="69" xfId="95" quotePrefix="1" applyNumberFormat="1" applyBorder="1" applyAlignment="1">
      <alignment vertical="top" wrapText="1"/>
    </xf>
    <xf numFmtId="0" fontId="7" fillId="0" borderId="81" xfId="95" applyBorder="1" applyAlignment="1">
      <alignment horizontal="center" vertical="center"/>
    </xf>
    <xf numFmtId="0" fontId="7" fillId="0" borderId="81" xfId="71" applyBorder="1" applyAlignment="1">
      <alignment horizontal="center" vertical="center"/>
    </xf>
    <xf numFmtId="2" fontId="8" fillId="0" borderId="69" xfId="95" applyNumberFormat="1" applyFont="1" applyBorder="1" applyAlignment="1">
      <alignment horizontal="center" vertical="top" wrapText="1"/>
    </xf>
    <xf numFmtId="49" fontId="7" fillId="0" borderId="0" xfId="92" applyNumberFormat="1" applyAlignment="1">
      <alignment vertical="top" wrapText="1"/>
    </xf>
    <xf numFmtId="0" fontId="7" fillId="0" borderId="81" xfId="70" applyBorder="1" applyAlignment="1">
      <alignment horizontal="left" vertical="top" wrapText="1"/>
    </xf>
    <xf numFmtId="49" fontId="7" fillId="0" borderId="69" xfId="95" applyNumberFormat="1" applyBorder="1" applyAlignment="1">
      <alignment vertical="top"/>
    </xf>
    <xf numFmtId="0" fontId="7" fillId="0" borderId="81" xfId="0" applyFont="1" applyBorder="1" applyAlignment="1">
      <alignment vertical="top" wrapText="1"/>
    </xf>
    <xf numFmtId="0" fontId="7" fillId="0" borderId="81" xfId="0" applyFont="1" applyBorder="1" applyAlignment="1">
      <alignment horizontal="center" vertical="center"/>
    </xf>
    <xf numFmtId="4" fontId="8" fillId="0" borderId="69" xfId="0" applyNumberFormat="1" applyFont="1" applyBorder="1" applyAlignment="1">
      <alignment horizontal="center" vertical="top" wrapText="1"/>
    </xf>
    <xf numFmtId="49" fontId="7" fillId="0" borderId="69" xfId="95" applyNumberFormat="1" applyBorder="1" applyAlignment="1">
      <alignment vertical="top" wrapText="1"/>
    </xf>
    <xf numFmtId="49" fontId="7" fillId="0" borderId="69" xfId="92" applyNumberFormat="1" applyBorder="1" applyAlignment="1">
      <alignment vertical="top" wrapText="1"/>
    </xf>
    <xf numFmtId="0" fontId="7" fillId="0" borderId="81" xfId="70" applyBorder="1" applyAlignment="1">
      <alignment vertical="top" wrapText="1"/>
    </xf>
    <xf numFmtId="49" fontId="14" fillId="0" borderId="0" xfId="92" applyNumberFormat="1" applyFont="1" applyAlignment="1">
      <alignment vertical="top" wrapText="1"/>
    </xf>
    <xf numFmtId="165" fontId="7" fillId="0" borderId="81" xfId="95" applyNumberFormat="1" applyBorder="1" applyAlignment="1">
      <alignment vertical="top" wrapText="1"/>
    </xf>
    <xf numFmtId="0" fontId="7" fillId="0" borderId="81" xfId="0" applyFont="1" applyBorder="1" applyAlignment="1">
      <alignment horizontal="left" vertical="top" wrapText="1"/>
    </xf>
    <xf numFmtId="4" fontId="7" fillId="0" borderId="81" xfId="0" applyNumberFormat="1" applyFont="1" applyBorder="1" applyAlignment="1">
      <alignment horizontal="right" vertical="center"/>
    </xf>
    <xf numFmtId="44" fontId="7" fillId="0" borderId="14" xfId="150" applyFont="1" applyBorder="1" applyAlignment="1">
      <alignment horizontal="right" vertical="center"/>
    </xf>
    <xf numFmtId="0" fontId="7" fillId="0" borderId="69" xfId="0" applyFont="1" applyBorder="1" applyAlignment="1">
      <alignment vertical="top" wrapText="1"/>
    </xf>
    <xf numFmtId="44" fontId="7" fillId="0" borderId="14" xfId="150" applyFont="1" applyBorder="1" applyAlignment="1" applyProtection="1">
      <alignment horizontal="right" vertical="center"/>
      <protection locked="0"/>
    </xf>
    <xf numFmtId="44" fontId="7" fillId="0" borderId="14" xfId="150" applyFont="1" applyFill="1" applyBorder="1" applyAlignment="1" applyProtection="1">
      <alignment horizontal="right" vertical="center"/>
      <protection locked="0"/>
    </xf>
    <xf numFmtId="0" fontId="7" fillId="0" borderId="0" xfId="0" applyFont="1" applyAlignment="1">
      <alignment horizontal="left" vertical="top"/>
    </xf>
    <xf numFmtId="0" fontId="7" fillId="0" borderId="81" xfId="0" applyFont="1" applyBorder="1" applyAlignment="1">
      <alignment horizontal="left" vertical="top"/>
    </xf>
    <xf numFmtId="0" fontId="15" fillId="0" borderId="69" xfId="0" applyFont="1" applyBorder="1" applyAlignment="1">
      <alignment vertical="top" wrapText="1"/>
    </xf>
    <xf numFmtId="2" fontId="8" fillId="0" borderId="14" xfId="71" quotePrefix="1" applyNumberFormat="1" applyFont="1" applyBorder="1" applyAlignment="1">
      <alignment horizontal="center" vertical="top" wrapText="1"/>
    </xf>
    <xf numFmtId="0" fontId="7" fillId="0" borderId="81" xfId="72" applyBorder="1" applyAlignment="1">
      <alignment horizontal="center" vertical="center"/>
    </xf>
    <xf numFmtId="49" fontId="7" fillId="0" borderId="81" xfId="71" applyNumberFormat="1" applyBorder="1" applyAlignment="1">
      <alignment vertical="top" wrapText="1"/>
    </xf>
    <xf numFmtId="170" fontId="7" fillId="0" borderId="67" xfId="39" applyNumberFormat="1" applyFont="1" applyFill="1" applyBorder="1" applyAlignment="1">
      <alignment horizontal="center" vertical="center"/>
    </xf>
    <xf numFmtId="3" fontId="7" fillId="0" borderId="70" xfId="39" applyNumberFormat="1" applyFont="1" applyFill="1" applyBorder="1" applyAlignment="1">
      <alignment horizontal="center" vertical="center"/>
    </xf>
    <xf numFmtId="3" fontId="7" fillId="0" borderId="70" xfId="39" applyNumberFormat="1" applyFont="1" applyFill="1" applyBorder="1" applyAlignment="1" applyProtection="1">
      <alignment horizontal="center" vertical="center"/>
      <protection locked="0"/>
    </xf>
    <xf numFmtId="3" fontId="7" fillId="0" borderId="0" xfId="39" applyNumberFormat="1" applyFont="1" applyFill="1" applyBorder="1" applyAlignment="1" applyProtection="1">
      <alignment horizontal="center" vertical="center"/>
      <protection locked="0"/>
    </xf>
    <xf numFmtId="2" fontId="7" fillId="0" borderId="16" xfId="0" applyNumberFormat="1" applyFont="1" applyBorder="1" applyAlignment="1" applyProtection="1">
      <alignment horizontal="left" vertical="top" wrapText="1"/>
      <protection hidden="1"/>
    </xf>
    <xf numFmtId="0" fontId="7" fillId="0" borderId="16" xfId="0" quotePrefix="1" applyFont="1" applyBorder="1" applyAlignment="1" applyProtection="1">
      <alignment vertical="top" wrapText="1"/>
      <protection hidden="1"/>
    </xf>
    <xf numFmtId="3" fontId="7" fillId="0" borderId="0" xfId="183" applyNumberFormat="1" applyFont="1" applyFill="1" applyBorder="1" applyAlignment="1">
      <alignment horizontal="center" vertical="center"/>
    </xf>
    <xf numFmtId="0" fontId="7" fillId="0" borderId="72" xfId="0" applyFont="1" applyBorder="1" applyAlignment="1">
      <alignment horizontal="center" vertical="center" wrapText="1"/>
    </xf>
    <xf numFmtId="0" fontId="7" fillId="0" borderId="15" xfId="0" applyFont="1" applyBorder="1" applyAlignment="1">
      <alignment horizontal="center" vertical="center"/>
    </xf>
    <xf numFmtId="0" fontId="8" fillId="0" borderId="67" xfId="0" applyFont="1" applyBorder="1" applyAlignment="1">
      <alignment horizontal="center" vertical="top" wrapText="1"/>
    </xf>
    <xf numFmtId="2" fontId="8" fillId="0" borderId="53" xfId="71" applyNumberFormat="1" applyFont="1" applyBorder="1" applyAlignment="1">
      <alignment horizontal="center" vertical="top"/>
    </xf>
    <xf numFmtId="0" fontId="7" fillId="0" borderId="58" xfId="0" applyFont="1" applyBorder="1" applyAlignment="1">
      <alignment horizontal="center" vertical="top" wrapText="1"/>
    </xf>
    <xf numFmtId="0" fontId="50" fillId="0" borderId="67" xfId="0" applyFont="1" applyBorder="1" applyAlignment="1" applyProtection="1">
      <alignment horizontal="center" vertical="top" wrapText="1"/>
      <protection hidden="1"/>
    </xf>
    <xf numFmtId="0" fontId="7" fillId="0" borderId="69" xfId="0" applyFont="1" applyBorder="1" applyAlignment="1">
      <alignment horizontal="center" vertical="top" wrapText="1"/>
    </xf>
    <xf numFmtId="0" fontId="7" fillId="0" borderId="67" xfId="70" applyBorder="1" applyAlignment="1">
      <alignment horizontal="center" vertical="center"/>
    </xf>
    <xf numFmtId="3" fontId="8" fillId="0" borderId="0" xfId="39" applyNumberFormat="1" applyFont="1" applyFill="1" applyBorder="1" applyAlignment="1">
      <alignment horizontal="center" vertical="center"/>
    </xf>
    <xf numFmtId="0" fontId="7" fillId="24" borderId="0" xfId="71" applyFill="1" applyAlignment="1">
      <alignment vertical="top" wrapText="1"/>
    </xf>
    <xf numFmtId="0" fontId="7" fillId="24" borderId="0" xfId="71" applyFill="1" applyAlignment="1">
      <alignment horizontal="left" vertical="top" wrapText="1"/>
    </xf>
    <xf numFmtId="0" fontId="7" fillId="0" borderId="26" xfId="0" applyFont="1" applyBorder="1" applyAlignment="1">
      <alignment vertical="top" wrapText="1"/>
    </xf>
    <xf numFmtId="0" fontId="8" fillId="0" borderId="70" xfId="0" applyFont="1" applyBorder="1" applyAlignment="1">
      <alignment vertical="top" wrapText="1"/>
    </xf>
    <xf numFmtId="2" fontId="5" fillId="0" borderId="26" xfId="0" quotePrefix="1" applyNumberFormat="1" applyFont="1" applyBorder="1" applyAlignment="1" applyProtection="1">
      <alignment vertical="top" wrapText="1"/>
      <protection hidden="1"/>
    </xf>
    <xf numFmtId="0" fontId="7" fillId="24" borderId="81" xfId="71" applyFill="1" applyBorder="1" applyAlignment="1">
      <alignment horizontal="center" vertical="center"/>
    </xf>
    <xf numFmtId="0" fontId="7" fillId="24" borderId="14" xfId="71" applyFill="1" applyBorder="1" applyAlignment="1">
      <alignment horizontal="center" vertical="center"/>
    </xf>
    <xf numFmtId="0" fontId="8" fillId="0" borderId="0" xfId="0" applyFont="1" applyAlignment="1" applyProtection="1">
      <alignment vertical="top" wrapText="1"/>
      <protection hidden="1"/>
    </xf>
    <xf numFmtId="2" fontId="7" fillId="0" borderId="52" xfId="0" applyNumberFormat="1" applyFont="1" applyBorder="1" applyAlignment="1" applyProtection="1">
      <alignment horizontal="left" vertical="top" wrapText="1"/>
      <protection hidden="1"/>
    </xf>
    <xf numFmtId="2" fontId="8" fillId="0" borderId="0" xfId="0" applyNumberFormat="1" applyFont="1" applyAlignment="1" applyProtection="1">
      <alignment vertical="top" wrapText="1"/>
      <protection hidden="1"/>
    </xf>
    <xf numFmtId="2" fontId="8" fillId="0" borderId="26" xfId="0" applyNumberFormat="1" applyFont="1" applyBorder="1" applyAlignment="1" applyProtection="1">
      <alignment vertical="top" wrapText="1"/>
      <protection hidden="1"/>
    </xf>
    <xf numFmtId="0" fontId="8" fillId="0" borderId="69" xfId="0" applyFont="1" applyBorder="1" applyAlignment="1" applyProtection="1">
      <alignment vertical="top" wrapText="1"/>
      <protection hidden="1"/>
    </xf>
    <xf numFmtId="49" fontId="7" fillId="0" borderId="69" xfId="95" quotePrefix="1" applyNumberFormat="1" applyBorder="1" applyAlignment="1">
      <alignment vertical="top"/>
    </xf>
    <xf numFmtId="0" fontId="8" fillId="0" borderId="32" xfId="71" applyFont="1" applyBorder="1" applyAlignment="1">
      <alignment horizontal="left" vertical="top"/>
    </xf>
    <xf numFmtId="2" fontId="7" fillId="0" borderId="32" xfId="71" applyNumberFormat="1" applyBorder="1" applyAlignment="1">
      <alignment horizontal="left" vertical="top"/>
    </xf>
    <xf numFmtId="0" fontId="8" fillId="0" borderId="12" xfId="71" applyFont="1" applyBorder="1" applyAlignment="1">
      <alignment horizontal="left" vertical="top"/>
    </xf>
    <xf numFmtId="2" fontId="8" fillId="0" borderId="32" xfId="71" quotePrefix="1" applyNumberFormat="1" applyFont="1" applyBorder="1" applyAlignment="1">
      <alignment horizontal="center" vertical="top" wrapText="1"/>
    </xf>
    <xf numFmtId="0" fontId="8" fillId="0" borderId="14" xfId="71" applyFont="1" applyBorder="1" applyAlignment="1">
      <alignment horizontal="left" vertical="top"/>
    </xf>
    <xf numFmtId="0" fontId="8" fillId="0" borderId="15" xfId="71" applyFont="1" applyBorder="1" applyAlignment="1">
      <alignment horizontal="left" vertical="top"/>
    </xf>
    <xf numFmtId="2" fontId="8" fillId="0" borderId="14" xfId="93" applyNumberFormat="1" applyFont="1" applyBorder="1" applyAlignment="1">
      <alignment horizontal="center" vertical="top" wrapText="1"/>
    </xf>
    <xf numFmtId="2" fontId="8" fillId="0" borderId="14" xfId="93" quotePrefix="1" applyNumberFormat="1" applyFont="1" applyBorder="1" applyAlignment="1">
      <alignment horizontal="center" vertical="top" wrapText="1"/>
    </xf>
    <xf numFmtId="49" fontId="7" fillId="0" borderId="32" xfId="93" quotePrefix="1" applyNumberFormat="1" applyBorder="1" applyAlignment="1">
      <alignment vertical="top" wrapText="1"/>
    </xf>
    <xf numFmtId="0" fontId="8" fillId="0" borderId="14" xfId="70" applyFont="1" applyBorder="1"/>
    <xf numFmtId="0" fontId="7" fillId="0" borderId="0" xfId="70" applyAlignment="1">
      <alignment horizontal="center" vertical="center"/>
    </xf>
    <xf numFmtId="0" fontId="7" fillId="0" borderId="45" xfId="70" applyBorder="1" applyAlignment="1">
      <alignment vertical="top" wrapText="1"/>
    </xf>
    <xf numFmtId="4" fontId="8" fillId="0" borderId="32" xfId="70" applyNumberFormat="1" applyFont="1" applyBorder="1" applyAlignment="1">
      <alignment horizontal="center" vertical="top" wrapText="1"/>
    </xf>
    <xf numFmtId="2" fontId="8" fillId="0" borderId="32" xfId="71" applyNumberFormat="1" applyFont="1" applyBorder="1" applyAlignment="1">
      <alignment horizontal="center" vertical="top" wrapText="1"/>
    </xf>
    <xf numFmtId="2" fontId="8" fillId="0" borderId="65" xfId="71" applyNumberFormat="1" applyFont="1" applyBorder="1" applyAlignment="1">
      <alignment horizontal="center" vertical="top" wrapText="1"/>
    </xf>
    <xf numFmtId="0" fontId="7" fillId="0" borderId="14" xfId="70" applyBorder="1" applyAlignment="1">
      <alignment horizontal="center" vertical="center"/>
    </xf>
    <xf numFmtId="4" fontId="8" fillId="0" borderId="14" xfId="70" applyNumberFormat="1" applyFont="1" applyBorder="1" applyAlignment="1">
      <alignment horizontal="center" vertical="top" wrapText="1"/>
    </xf>
    <xf numFmtId="0" fontId="8" fillId="0" borderId="15" xfId="70" applyFont="1" applyBorder="1" applyAlignment="1">
      <alignment horizontal="left" vertical="top"/>
    </xf>
    <xf numFmtId="4" fontId="8" fillId="0" borderId="15" xfId="70" applyNumberFormat="1" applyFont="1" applyBorder="1" applyAlignment="1">
      <alignment horizontal="center" vertical="top" wrapText="1"/>
    </xf>
    <xf numFmtId="0" fontId="7" fillId="0" borderId="15" xfId="71" applyBorder="1" applyAlignment="1">
      <alignment horizontal="center" vertical="center"/>
    </xf>
    <xf numFmtId="0" fontId="8" fillId="0" borderId="32" xfId="70" applyFont="1" applyBorder="1" applyAlignment="1">
      <alignment horizontal="left" vertical="top"/>
    </xf>
    <xf numFmtId="0" fontId="0" fillId="0" borderId="14" xfId="0" applyBorder="1"/>
    <xf numFmtId="0" fontId="0" fillId="0" borderId="32" xfId="0" applyBorder="1"/>
    <xf numFmtId="2" fontId="8" fillId="0" borderId="14" xfId="71" applyNumberFormat="1" applyFont="1" applyBorder="1" applyAlignment="1">
      <alignment horizontal="center" vertical="top" wrapText="1"/>
    </xf>
    <xf numFmtId="0" fontId="8" fillId="0" borderId="0" xfId="70" applyFont="1" applyAlignment="1">
      <alignment vertical="top" wrapText="1"/>
    </xf>
    <xf numFmtId="0" fontId="7" fillId="0" borderId="65" xfId="0" quotePrefix="1" applyFont="1" applyBorder="1" applyAlignment="1">
      <alignment vertical="top" wrapText="1"/>
    </xf>
    <xf numFmtId="0" fontId="8" fillId="0" borderId="69" xfId="70" applyFont="1" applyBorder="1" applyAlignment="1">
      <alignment horizontal="left" vertical="top"/>
    </xf>
    <xf numFmtId="4" fontId="7" fillId="0" borderId="53" xfId="0" applyNumberFormat="1" applyFont="1" applyBorder="1" applyAlignment="1">
      <alignment horizontal="right" vertical="center"/>
    </xf>
    <xf numFmtId="0" fontId="7" fillId="0" borderId="32" xfId="0" quotePrefix="1" applyFont="1" applyBorder="1" applyAlignment="1">
      <alignment vertical="top" wrapText="1"/>
    </xf>
    <xf numFmtId="2" fontId="8" fillId="0" borderId="53" xfId="93" applyNumberFormat="1" applyFont="1" applyBorder="1" applyAlignment="1">
      <alignment horizontal="center" vertical="top" wrapText="1"/>
    </xf>
    <xf numFmtId="0" fontId="7" fillId="0" borderId="32" xfId="70" quotePrefix="1" applyBorder="1" applyAlignment="1">
      <alignment vertical="top" wrapText="1"/>
    </xf>
    <xf numFmtId="2" fontId="8" fillId="0" borderId="53" xfId="71" applyNumberFormat="1" applyFont="1" applyBorder="1" applyAlignment="1">
      <alignment horizontal="center" vertical="top" wrapText="1"/>
    </xf>
    <xf numFmtId="0" fontId="7" fillId="0" borderId="53" xfId="71" applyBorder="1" applyAlignment="1">
      <alignment horizontal="center" vertical="center"/>
    </xf>
    <xf numFmtId="2" fontId="8" fillId="0" borderId="32" xfId="93" applyNumberFormat="1" applyFont="1" applyBorder="1" applyAlignment="1">
      <alignment horizontal="center" vertical="top" wrapText="1"/>
    </xf>
    <xf numFmtId="0" fontId="7" fillId="0" borderId="65" xfId="70" quotePrefix="1" applyBorder="1" applyAlignment="1">
      <alignment vertical="top" wrapText="1"/>
    </xf>
    <xf numFmtId="0" fontId="7" fillId="0" borderId="72" xfId="70" applyBorder="1" applyAlignment="1">
      <alignment horizontal="center" vertical="center"/>
    </xf>
    <xf numFmtId="0" fontId="7" fillId="0" borderId="65" xfId="0" applyFont="1" applyBorder="1" applyAlignment="1">
      <alignment vertical="top" wrapText="1"/>
    </xf>
    <xf numFmtId="0" fontId="7" fillId="0" borderId="65" xfId="0" applyFont="1" applyBorder="1" applyAlignment="1">
      <alignment horizontal="left"/>
    </xf>
    <xf numFmtId="0" fontId="0" fillId="0" borderId="20" xfId="0" applyBorder="1" applyAlignment="1">
      <alignment vertical="top"/>
    </xf>
    <xf numFmtId="0" fontId="14" fillId="0" borderId="13" xfId="71" applyFont="1" applyBorder="1" applyAlignment="1">
      <alignment vertical="top" wrapText="1"/>
    </xf>
    <xf numFmtId="0" fontId="14" fillId="0" borderId="29" xfId="71" applyFont="1" applyBorder="1" applyAlignment="1">
      <alignment vertical="top" wrapText="1"/>
    </xf>
    <xf numFmtId="165" fontId="7" fillId="0" borderId="0" xfId="72" applyNumberFormat="1" applyAlignment="1">
      <alignment horizontal="left" vertical="top"/>
    </xf>
    <xf numFmtId="165" fontId="8" fillId="0" borderId="0" xfId="95" applyNumberFormat="1" applyFont="1" applyAlignment="1">
      <alignment horizontal="left" vertical="top"/>
    </xf>
    <xf numFmtId="0" fontId="0" fillId="0" borderId="13" xfId="0" applyBorder="1" applyAlignment="1">
      <alignment vertical="top"/>
    </xf>
    <xf numFmtId="0" fontId="0" fillId="0" borderId="16" xfId="0" applyBorder="1" applyAlignment="1">
      <alignment vertical="top"/>
    </xf>
    <xf numFmtId="165" fontId="7" fillId="0" borderId="0" xfId="95" applyNumberFormat="1" applyAlignment="1">
      <alignment horizontal="left" vertical="top"/>
    </xf>
    <xf numFmtId="49" fontId="7" fillId="0" borderId="32" xfId="93" applyNumberFormat="1" applyBorder="1" applyAlignment="1">
      <alignment vertical="top"/>
    </xf>
    <xf numFmtId="0" fontId="7" fillId="0" borderId="32" xfId="70" applyBorder="1" applyAlignment="1">
      <alignment vertical="top"/>
    </xf>
    <xf numFmtId="0" fontId="7" fillId="0" borderId="32" xfId="70" applyBorder="1" applyAlignment="1">
      <alignment horizontal="left" vertical="top"/>
    </xf>
    <xf numFmtId="0" fontId="7" fillId="0" borderId="0" xfId="70" applyAlignment="1">
      <alignment horizontal="left" vertical="top"/>
    </xf>
    <xf numFmtId="0" fontId="7" fillId="0" borderId="0" xfId="0" quotePrefix="1" applyFont="1" applyAlignment="1">
      <alignment horizontal="left" vertical="top"/>
    </xf>
    <xf numFmtId="0" fontId="0" fillId="0" borderId="24" xfId="0" applyBorder="1" applyAlignment="1">
      <alignment vertical="top"/>
    </xf>
    <xf numFmtId="0" fontId="0" fillId="0" borderId="25" xfId="0" applyBorder="1" applyAlignment="1">
      <alignment vertical="top"/>
    </xf>
    <xf numFmtId="0" fontId="7" fillId="0" borderId="72" xfId="95" applyBorder="1" applyAlignment="1">
      <alignment horizontal="center" vertical="center" wrapText="1"/>
    </xf>
    <xf numFmtId="0" fontId="8" fillId="0" borderId="29" xfId="71" applyFont="1" applyBorder="1" applyAlignment="1">
      <alignment horizontal="center" vertical="center" wrapText="1"/>
    </xf>
    <xf numFmtId="0" fontId="8" fillId="0" borderId="45" xfId="71" applyFont="1" applyBorder="1" applyAlignment="1">
      <alignment horizontal="center" vertical="center" wrapText="1"/>
    </xf>
    <xf numFmtId="0" fontId="8" fillId="0" borderId="21" xfId="71" applyFont="1" applyBorder="1" applyAlignment="1">
      <alignment horizontal="center" vertical="center" wrapText="1"/>
    </xf>
    <xf numFmtId="0" fontId="7" fillId="0" borderId="14" xfId="95" applyBorder="1" applyAlignment="1">
      <alignment horizontal="center" vertical="center" wrapText="1"/>
    </xf>
    <xf numFmtId="0" fontId="7" fillId="0" borderId="13" xfId="72" applyBorder="1" applyAlignment="1">
      <alignment horizontal="center" vertical="center" wrapText="1"/>
    </xf>
    <xf numFmtId="0" fontId="7" fillId="0" borderId="16" xfId="72" applyBorder="1" applyAlignment="1">
      <alignment horizontal="center" vertical="center" wrapText="1"/>
    </xf>
    <xf numFmtId="0" fontId="7" fillId="0" borderId="0" xfId="70" applyAlignment="1">
      <alignment horizontal="center" vertical="center" wrapText="1"/>
    </xf>
    <xf numFmtId="0" fontId="7" fillId="0" borderId="15" xfId="95" applyBorder="1" applyAlignment="1">
      <alignment horizontal="center" vertical="center" wrapText="1"/>
    </xf>
    <xf numFmtId="0" fontId="7" fillId="0" borderId="14" xfId="70" applyBorder="1" applyAlignment="1">
      <alignment horizontal="center" vertical="center" wrapText="1"/>
    </xf>
    <xf numFmtId="0" fontId="7" fillId="0" borderId="53" xfId="70" applyBorder="1" applyAlignment="1">
      <alignment horizontal="center" vertical="center" wrapText="1"/>
    </xf>
    <xf numFmtId="0" fontId="7" fillId="0" borderId="72" xfId="70" applyBorder="1" applyAlignment="1">
      <alignment horizontal="center" vertical="center" wrapText="1"/>
    </xf>
    <xf numFmtId="0" fontId="0" fillId="0" borderId="25" xfId="0" applyBorder="1" applyAlignment="1">
      <alignment vertical="center" wrapText="1"/>
    </xf>
    <xf numFmtId="0" fontId="14" fillId="0" borderId="20" xfId="71" applyFont="1" applyBorder="1" applyAlignment="1">
      <alignment vertical="top" wrapText="1"/>
    </xf>
    <xf numFmtId="49" fontId="7" fillId="0" borderId="69" xfId="72" applyNumberFormat="1" applyBorder="1" applyAlignment="1">
      <alignment horizontal="left" vertical="top"/>
    </xf>
    <xf numFmtId="49" fontId="7" fillId="0" borderId="82" xfId="72" applyNumberFormat="1" applyBorder="1" applyAlignment="1">
      <alignment horizontal="left" vertical="top"/>
    </xf>
    <xf numFmtId="49" fontId="7" fillId="0" borderId="69" xfId="95" applyNumberFormat="1" applyBorder="1" applyAlignment="1">
      <alignment horizontal="left" vertical="top"/>
    </xf>
    <xf numFmtId="49" fontId="7" fillId="0" borderId="81" xfId="95" applyNumberFormat="1" applyBorder="1" applyAlignment="1">
      <alignment horizontal="left" vertical="top"/>
    </xf>
    <xf numFmtId="0" fontId="7" fillId="0" borderId="69" xfId="0" quotePrefix="1" applyFont="1" applyBorder="1" applyAlignment="1">
      <alignment horizontal="left" vertical="top"/>
    </xf>
    <xf numFmtId="0" fontId="7" fillId="0" borderId="69" xfId="0" applyFont="1" applyBorder="1" applyAlignment="1">
      <alignment horizontal="left" vertical="top"/>
    </xf>
    <xf numFmtId="49" fontId="7" fillId="0" borderId="69" xfId="92" applyNumberFormat="1" applyBorder="1" applyAlignment="1">
      <alignment vertical="top"/>
    </xf>
    <xf numFmtId="0" fontId="7" fillId="0" borderId="81" xfId="0" applyFont="1" applyBorder="1" applyAlignment="1">
      <alignment vertical="top"/>
    </xf>
    <xf numFmtId="2" fontId="8" fillId="0" borderId="72" xfId="71" quotePrefix="1" applyNumberFormat="1" applyFont="1" applyBorder="1" applyAlignment="1">
      <alignment horizontal="center" vertical="top" wrapText="1"/>
    </xf>
    <xf numFmtId="4" fontId="8" fillId="0" borderId="72" xfId="0" applyNumberFormat="1" applyFont="1" applyBorder="1" applyAlignment="1">
      <alignment horizontal="center" vertical="top" wrapText="1"/>
    </xf>
    <xf numFmtId="0" fontId="8" fillId="0" borderId="0" xfId="71" applyFont="1" applyAlignment="1">
      <alignment horizontal="center" vertical="top"/>
    </xf>
    <xf numFmtId="0" fontId="8" fillId="0" borderId="12" xfId="71" applyFont="1" applyBorder="1" applyAlignment="1">
      <alignment horizontal="center" vertical="top"/>
    </xf>
    <xf numFmtId="2" fontId="8" fillId="0" borderId="12" xfId="71" applyNumberFormat="1" applyFont="1" applyBorder="1" applyAlignment="1">
      <alignment horizontal="center" vertical="top"/>
    </xf>
    <xf numFmtId="0" fontId="8" fillId="0" borderId="13" xfId="71" applyFont="1" applyBorder="1" applyAlignment="1">
      <alignment horizontal="center" vertical="top"/>
    </xf>
    <xf numFmtId="0" fontId="8" fillId="0" borderId="12" xfId="71" applyFont="1" applyBorder="1" applyAlignment="1">
      <alignment horizontal="center" vertical="center"/>
    </xf>
    <xf numFmtId="0" fontId="8" fillId="0" borderId="14" xfId="71" applyFont="1" applyBorder="1" applyAlignment="1">
      <alignment horizontal="center" vertical="top"/>
    </xf>
    <xf numFmtId="2" fontId="14" fillId="0" borderId="14" xfId="71" applyNumberFormat="1" applyFont="1" applyBorder="1" applyAlignment="1">
      <alignment vertical="center" wrapText="1"/>
    </xf>
    <xf numFmtId="2" fontId="14" fillId="0" borderId="30" xfId="71" applyNumberFormat="1" applyFont="1" applyBorder="1" applyAlignment="1">
      <alignment vertical="top" wrapText="1"/>
    </xf>
    <xf numFmtId="2" fontId="14" fillId="0" borderId="0" xfId="71" applyNumberFormat="1" applyFont="1" applyAlignment="1">
      <alignment vertical="top" wrapText="1"/>
    </xf>
    <xf numFmtId="2" fontId="14" fillId="0" borderId="14" xfId="71" applyNumberFormat="1" applyFont="1" applyBorder="1" applyAlignment="1">
      <alignment horizontal="left" vertical="center" wrapText="1"/>
    </xf>
    <xf numFmtId="0" fontId="7" fillId="0" borderId="14" xfId="0" applyFont="1" applyBorder="1" applyAlignment="1">
      <alignment vertical="center" wrapText="1"/>
    </xf>
    <xf numFmtId="0" fontId="8" fillId="0" borderId="14" xfId="71" applyFont="1" applyBorder="1" applyAlignment="1">
      <alignment horizontal="center" vertical="center"/>
    </xf>
    <xf numFmtId="0" fontId="8" fillId="0" borderId="14" xfId="70" applyFont="1" applyBorder="1" applyAlignment="1">
      <alignment horizontal="center" vertical="top"/>
    </xf>
    <xf numFmtId="0" fontId="7" fillId="0" borderId="32" xfId="70" applyBorder="1" applyAlignment="1">
      <alignment horizontal="center" vertical="top"/>
    </xf>
    <xf numFmtId="0" fontId="7" fillId="0" borderId="75" xfId="70" applyBorder="1" applyAlignment="1">
      <alignment horizontal="left" vertical="top" wrapText="1"/>
    </xf>
    <xf numFmtId="0" fontId="7" fillId="0" borderId="74" xfId="70" applyBorder="1" applyAlignment="1" applyProtection="1">
      <alignment horizontal="center" vertical="center" wrapText="1"/>
      <protection hidden="1"/>
    </xf>
    <xf numFmtId="0" fontId="57" fillId="0" borderId="30" xfId="70" applyFont="1" applyBorder="1" applyAlignment="1" applyProtection="1">
      <alignment horizontal="center" vertical="top" wrapText="1"/>
      <protection hidden="1"/>
    </xf>
    <xf numFmtId="0" fontId="7" fillId="0" borderId="44" xfId="70" applyBorder="1" applyAlignment="1" applyProtection="1">
      <alignment horizontal="center" vertical="center" wrapText="1"/>
      <protection hidden="1"/>
    </xf>
    <xf numFmtId="0" fontId="8" fillId="0" borderId="30" xfId="70" applyFont="1" applyBorder="1" applyAlignment="1" applyProtection="1">
      <alignment horizontal="center" vertical="top" wrapText="1"/>
      <protection hidden="1"/>
    </xf>
    <xf numFmtId="0" fontId="7" fillId="0" borderId="0" xfId="70" quotePrefix="1" applyAlignment="1" applyProtection="1">
      <alignment vertical="top" wrapText="1"/>
      <protection hidden="1"/>
    </xf>
    <xf numFmtId="2" fontId="7" fillId="0" borderId="0" xfId="70" applyNumberFormat="1" applyAlignment="1" applyProtection="1">
      <alignment vertical="top" wrapText="1"/>
      <protection hidden="1"/>
    </xf>
    <xf numFmtId="0" fontId="7" fillId="0" borderId="45" xfId="70" applyBorder="1" applyAlignment="1" applyProtection="1">
      <alignment vertical="top" wrapText="1"/>
      <protection hidden="1"/>
    </xf>
    <xf numFmtId="0" fontId="7" fillId="0" borderId="30" xfId="70" quotePrefix="1" applyBorder="1" applyAlignment="1">
      <alignment vertical="top" wrapText="1"/>
    </xf>
    <xf numFmtId="0" fontId="7" fillId="0" borderId="0" xfId="70" quotePrefix="1" applyAlignment="1" applyProtection="1">
      <alignment horizontal="left" vertical="top" wrapText="1"/>
      <protection hidden="1"/>
    </xf>
    <xf numFmtId="0" fontId="7" fillId="0" borderId="45" xfId="70" quotePrefix="1" applyBorder="1" applyAlignment="1" applyProtection="1">
      <alignment horizontal="left" vertical="top" wrapText="1"/>
      <protection hidden="1"/>
    </xf>
    <xf numFmtId="0" fontId="7" fillId="0" borderId="0" xfId="70" quotePrefix="1" applyAlignment="1">
      <alignment vertical="top"/>
    </xf>
    <xf numFmtId="0" fontId="7" fillId="0" borderId="47" xfId="70" applyBorder="1" applyAlignment="1">
      <alignment horizontal="center" vertical="center"/>
    </xf>
    <xf numFmtId="0" fontId="8" fillId="0" borderId="65" xfId="70" applyFont="1" applyBorder="1" applyAlignment="1" applyProtection="1">
      <alignment horizontal="center" vertical="top" wrapText="1"/>
      <protection hidden="1"/>
    </xf>
    <xf numFmtId="2" fontId="8" fillId="0" borderId="66" xfId="71" applyNumberFormat="1" applyFont="1" applyBorder="1" applyAlignment="1">
      <alignment horizontal="center" vertical="top"/>
    </xf>
    <xf numFmtId="0" fontId="7" fillId="0" borderId="81" xfId="70" quotePrefix="1" applyBorder="1" applyAlignment="1" applyProtection="1">
      <alignment horizontal="left" vertical="top" wrapText="1"/>
      <protection hidden="1"/>
    </xf>
    <xf numFmtId="3" fontId="7" fillId="0" borderId="81" xfId="39" applyNumberFormat="1" applyFont="1" applyFill="1" applyBorder="1" applyAlignment="1">
      <alignment horizontal="center" vertical="center"/>
    </xf>
    <xf numFmtId="0" fontId="7" fillId="0" borderId="0" xfId="70" applyAlignment="1" applyProtection="1">
      <alignment horizontal="center" vertical="center" wrapText="1"/>
      <protection hidden="1"/>
    </xf>
    <xf numFmtId="3" fontId="7" fillId="0" borderId="30" xfId="39" applyNumberFormat="1" applyFont="1" applyFill="1" applyBorder="1" applyAlignment="1">
      <alignment horizontal="center" vertical="center"/>
    </xf>
    <xf numFmtId="0" fontId="7" fillId="0" borderId="14" xfId="70" applyBorder="1" applyAlignment="1" applyProtection="1">
      <alignment horizontal="center" vertical="top" wrapText="1"/>
      <protection hidden="1"/>
    </xf>
    <xf numFmtId="0" fontId="7" fillId="0" borderId="30" xfId="70" quotePrefix="1" applyBorder="1" applyAlignment="1" applyProtection="1">
      <alignment horizontal="left" vertical="top" wrapText="1"/>
      <protection hidden="1"/>
    </xf>
    <xf numFmtId="0" fontId="7" fillId="0" borderId="14" xfId="70" applyBorder="1" applyAlignment="1">
      <alignment horizontal="center" vertical="top"/>
    </xf>
    <xf numFmtId="0" fontId="7" fillId="0" borderId="0" xfId="70" quotePrefix="1" applyAlignment="1">
      <alignment horizontal="left" vertical="top" wrapText="1"/>
    </xf>
    <xf numFmtId="0" fontId="7" fillId="0" borderId="45" xfId="70" quotePrefix="1" applyBorder="1" applyAlignment="1">
      <alignment horizontal="left" vertical="top" wrapText="1"/>
    </xf>
    <xf numFmtId="0" fontId="7" fillId="0" borderId="30" xfId="71" applyBorder="1" applyAlignment="1">
      <alignment horizontal="center" vertical="center"/>
    </xf>
    <xf numFmtId="0" fontId="7" fillId="0" borderId="30" xfId="70" quotePrefix="1" applyBorder="1" applyAlignment="1">
      <alignment horizontal="left" vertical="top"/>
    </xf>
    <xf numFmtId="0" fontId="7" fillId="0" borderId="45" xfId="70" applyBorder="1" applyAlignment="1">
      <alignment horizontal="left" vertical="top"/>
    </xf>
    <xf numFmtId="0" fontId="7" fillId="0" borderId="72" xfId="70" applyBorder="1" applyAlignment="1">
      <alignment horizontal="center" vertical="top"/>
    </xf>
    <xf numFmtId="0" fontId="7" fillId="0" borderId="81" xfId="70" quotePrefix="1" applyBorder="1" applyAlignment="1">
      <alignment horizontal="left" vertical="top" wrapText="1"/>
    </xf>
    <xf numFmtId="0" fontId="7" fillId="0" borderId="65" xfId="71" applyBorder="1" applyAlignment="1">
      <alignment horizontal="center" vertical="center"/>
    </xf>
    <xf numFmtId="0" fontId="7" fillId="0" borderId="69" xfId="70" quotePrefix="1" applyBorder="1" applyAlignment="1">
      <alignment vertical="top" wrapText="1"/>
    </xf>
    <xf numFmtId="0" fontId="7" fillId="0" borderId="75" xfId="70" quotePrefix="1" applyBorder="1" applyAlignment="1">
      <alignment horizontal="left" vertical="top" wrapText="1"/>
    </xf>
    <xf numFmtId="0" fontId="7" fillId="0" borderId="69" xfId="71" applyBorder="1" applyAlignment="1">
      <alignment horizontal="center" vertical="center"/>
    </xf>
    <xf numFmtId="0" fontId="7" fillId="0" borderId="50" xfId="70" quotePrefix="1" applyBorder="1" applyAlignment="1">
      <alignment horizontal="left" vertical="top" wrapText="1"/>
    </xf>
    <xf numFmtId="0" fontId="7" fillId="0" borderId="46" xfId="71" applyBorder="1" applyAlignment="1">
      <alignment horizontal="center" vertical="center"/>
    </xf>
    <xf numFmtId="0" fontId="7" fillId="0" borderId="32" xfId="71" applyBorder="1" applyAlignment="1">
      <alignment horizontal="center" vertical="center"/>
    </xf>
    <xf numFmtId="0" fontId="7" fillId="0" borderId="66" xfId="70" applyBorder="1" applyAlignment="1">
      <alignment horizontal="center" vertical="top"/>
    </xf>
    <xf numFmtId="0" fontId="7" fillId="0" borderId="78" xfId="70" quotePrefix="1" applyBorder="1" applyAlignment="1">
      <alignment horizontal="left" vertical="top" wrapText="1"/>
    </xf>
    <xf numFmtId="0" fontId="8" fillId="0" borderId="15" xfId="70" applyFont="1" applyBorder="1" applyAlignment="1">
      <alignment horizontal="center" vertical="top" wrapText="1"/>
    </xf>
    <xf numFmtId="0" fontId="7" fillId="0" borderId="44" xfId="70" applyBorder="1" applyAlignment="1">
      <alignment horizontal="center" vertical="center"/>
    </xf>
    <xf numFmtId="0" fontId="10" fillId="0" borderId="20" xfId="71" applyFont="1" applyBorder="1" applyAlignment="1">
      <alignment horizontal="center" vertical="top"/>
    </xf>
    <xf numFmtId="0" fontId="7" fillId="0" borderId="30" xfId="71" applyBorder="1" applyAlignment="1">
      <alignment horizontal="center" vertical="top"/>
    </xf>
    <xf numFmtId="0" fontId="10" fillId="0" borderId="33" xfId="71" applyFont="1" applyBorder="1" applyAlignment="1">
      <alignment horizontal="center" vertical="top"/>
    </xf>
    <xf numFmtId="0" fontId="7" fillId="0" borderId="47" xfId="0" applyFont="1" applyBorder="1" applyAlignment="1">
      <alignment horizontal="center" vertical="center" wrapText="1"/>
    </xf>
    <xf numFmtId="0" fontId="7" fillId="0" borderId="47" xfId="70" applyBorder="1" applyAlignment="1">
      <alignment horizontal="center" vertical="center" wrapText="1"/>
    </xf>
    <xf numFmtId="0" fontId="0" fillId="0" borderId="34" xfId="0" applyBorder="1" applyAlignment="1">
      <alignment horizontal="center" vertical="center" wrapText="1"/>
    </xf>
    <xf numFmtId="0" fontId="8" fillId="0" borderId="32" xfId="0" applyFont="1" applyBorder="1" applyAlignment="1">
      <alignment horizontal="left" vertical="top"/>
    </xf>
    <xf numFmtId="0" fontId="7" fillId="0" borderId="69" xfId="70" applyBorder="1" applyAlignment="1">
      <alignment horizontal="center" vertical="center" wrapText="1"/>
    </xf>
    <xf numFmtId="0" fontId="0" fillId="0" borderId="83" xfId="0" applyBorder="1" applyAlignment="1">
      <alignment vertical="top" wrapText="1"/>
    </xf>
    <xf numFmtId="3" fontId="7" fillId="0" borderId="83" xfId="39" applyNumberFormat="1" applyFont="1" applyFill="1" applyBorder="1" applyAlignment="1">
      <alignment horizontal="center" vertical="center"/>
    </xf>
    <xf numFmtId="0" fontId="8" fillId="0" borderId="83" xfId="0" quotePrefix="1" applyFont="1" applyBorder="1" applyAlignment="1" applyProtection="1">
      <alignment horizontal="left" vertical="top" wrapText="1"/>
      <protection hidden="1"/>
    </xf>
    <xf numFmtId="0" fontId="7" fillId="0" borderId="72" xfId="95" applyBorder="1" applyAlignment="1">
      <alignment horizontal="center" vertical="center"/>
    </xf>
    <xf numFmtId="0" fontId="7" fillId="0" borderId="14" xfId="0" applyFont="1" applyBorder="1" applyAlignment="1">
      <alignment horizontal="center" vertical="top" wrapText="1"/>
    </xf>
    <xf numFmtId="0" fontId="14" fillId="0" borderId="69" xfId="74" applyFont="1" applyBorder="1" applyAlignment="1">
      <alignment vertical="top" wrapText="1"/>
    </xf>
    <xf numFmtId="2" fontId="8" fillId="0" borderId="32" xfId="71" applyNumberFormat="1" applyFont="1" applyBorder="1" applyAlignment="1">
      <alignment horizontal="center" vertical="top"/>
    </xf>
    <xf numFmtId="0" fontId="8" fillId="0" borderId="82" xfId="71" applyFont="1" applyBorder="1" applyAlignment="1">
      <alignment horizontal="center" vertical="top"/>
    </xf>
    <xf numFmtId="0" fontId="8" fillId="0" borderId="0" xfId="71" applyFont="1" applyAlignment="1">
      <alignment horizontal="center" vertical="center"/>
    </xf>
    <xf numFmtId="2" fontId="8" fillId="0" borderId="38" xfId="0" quotePrefix="1" applyNumberFormat="1" applyFont="1" applyBorder="1" applyAlignment="1">
      <alignment horizontal="center" vertical="top" wrapText="1"/>
    </xf>
    <xf numFmtId="0" fontId="7" fillId="0" borderId="70" xfId="0" applyFont="1" applyBorder="1" applyAlignment="1">
      <alignment horizontal="center" vertical="center"/>
    </xf>
    <xf numFmtId="0" fontId="8" fillId="0" borderId="38" xfId="0" applyFont="1" applyBorder="1" applyAlignment="1">
      <alignment horizontal="center" vertical="top" wrapText="1"/>
    </xf>
    <xf numFmtId="0" fontId="8" fillId="0" borderId="72" xfId="0" applyFont="1" applyBorder="1" applyAlignment="1">
      <alignment horizontal="center" vertical="top" wrapText="1"/>
    </xf>
    <xf numFmtId="0" fontId="8" fillId="0" borderId="58" xfId="0" applyFont="1" applyBorder="1" applyAlignment="1">
      <alignment horizontal="center" vertical="top" wrapText="1"/>
    </xf>
    <xf numFmtId="0" fontId="7" fillId="0" borderId="55" xfId="0" applyFont="1" applyBorder="1" applyAlignment="1">
      <alignment horizontal="center" vertical="center" wrapText="1"/>
    </xf>
    <xf numFmtId="0" fontId="50" fillId="0" borderId="69" xfId="0" applyFont="1" applyBorder="1" applyAlignment="1">
      <alignment horizontal="left" vertical="top" wrapText="1"/>
    </xf>
    <xf numFmtId="0" fontId="50" fillId="0" borderId="76" xfId="0" applyFont="1" applyBorder="1" applyAlignment="1">
      <alignment horizontal="left" vertical="top" wrapText="1"/>
    </xf>
    <xf numFmtId="0" fontId="50" fillId="0" borderId="77" xfId="0" applyFont="1" applyBorder="1" applyAlignment="1">
      <alignment horizontal="left" vertical="top" wrapText="1"/>
    </xf>
    <xf numFmtId="0" fontId="8" fillId="0" borderId="69" xfId="0" applyFont="1" applyBorder="1" applyAlignment="1">
      <alignment horizontal="center" vertical="top" wrapText="1"/>
    </xf>
    <xf numFmtId="0" fontId="8" fillId="0" borderId="69" xfId="0" quotePrefix="1" applyFont="1" applyBorder="1" applyAlignment="1" applyProtection="1">
      <alignment horizontal="left" vertical="top" wrapText="1"/>
      <protection hidden="1"/>
    </xf>
    <xf numFmtId="2" fontId="8" fillId="0" borderId="69" xfId="71" applyNumberFormat="1" applyFont="1" applyBorder="1" applyAlignment="1">
      <alignment horizontal="center" vertical="top"/>
    </xf>
    <xf numFmtId="0" fontId="8" fillId="0" borderId="83" xfId="0" applyFont="1" applyBorder="1" applyAlignment="1" applyProtection="1">
      <alignment vertical="top" wrapText="1"/>
      <protection hidden="1"/>
    </xf>
    <xf numFmtId="2" fontId="7" fillId="0" borderId="67" xfId="71" applyNumberFormat="1" applyBorder="1" applyAlignment="1">
      <alignment horizontal="center" vertical="top" wrapText="1"/>
    </xf>
    <xf numFmtId="0" fontId="7" fillId="0" borderId="67" xfId="0" applyFont="1" applyBorder="1" applyAlignment="1" applyProtection="1">
      <alignment horizontal="center" vertical="top" wrapText="1"/>
      <protection hidden="1"/>
    </xf>
    <xf numFmtId="0" fontId="8" fillId="0" borderId="67" xfId="0" applyFont="1" applyBorder="1" applyAlignment="1" applyProtection="1">
      <alignment horizontal="center" vertical="top" wrapText="1"/>
      <protection hidden="1"/>
    </xf>
    <xf numFmtId="0" fontId="7" fillId="0" borderId="70" xfId="0" quotePrefix="1" applyFont="1" applyBorder="1" applyAlignment="1" applyProtection="1">
      <alignment vertical="top" wrapText="1"/>
      <protection hidden="1"/>
    </xf>
    <xf numFmtId="0" fontId="8" fillId="0" borderId="69" xfId="0" applyFont="1" applyBorder="1" applyAlignment="1">
      <alignment vertical="top"/>
    </xf>
    <xf numFmtId="0" fontId="7" fillId="0" borderId="82" xfId="0" applyFont="1" applyBorder="1" applyAlignment="1">
      <alignment horizontal="center" vertical="center"/>
    </xf>
    <xf numFmtId="0" fontId="7" fillId="0" borderId="0" xfId="0" applyFont="1" applyAlignment="1" applyProtection="1">
      <alignment horizontal="center" vertical="center"/>
      <protection locked="0"/>
    </xf>
    <xf numFmtId="0" fontId="5" fillId="0" borderId="67" xfId="0" applyFont="1" applyBorder="1" applyAlignment="1" applyProtection="1">
      <alignment horizontal="center" vertical="center" wrapText="1"/>
      <protection hidden="1"/>
    </xf>
    <xf numFmtId="2" fontId="7" fillId="0" borderId="83" xfId="0" applyNumberFormat="1" applyFont="1" applyBorder="1" applyAlignment="1" applyProtection="1">
      <alignment vertical="top" wrapText="1"/>
      <protection hidden="1"/>
    </xf>
    <xf numFmtId="2" fontId="8" fillId="0" borderId="70" xfId="0" applyNumberFormat="1" applyFont="1" applyBorder="1" applyAlignment="1" applyProtection="1">
      <alignment vertical="top" wrapText="1"/>
      <protection hidden="1"/>
    </xf>
    <xf numFmtId="0" fontId="5" fillId="0" borderId="0" xfId="0" quotePrefix="1" applyFont="1" applyAlignment="1">
      <alignment vertical="top"/>
    </xf>
    <xf numFmtId="0" fontId="7" fillId="0" borderId="0" xfId="129" applyAlignment="1">
      <alignment vertical="top" wrapText="1"/>
    </xf>
    <xf numFmtId="0" fontId="7" fillId="0" borderId="0" xfId="129" applyAlignment="1">
      <alignment horizontal="left" vertical="top" wrapText="1"/>
    </xf>
    <xf numFmtId="0" fontId="0" fillId="0" borderId="67" xfId="0" applyBorder="1" applyAlignment="1" applyProtection="1">
      <alignment horizontal="center" vertical="center" wrapText="1"/>
      <protection hidden="1"/>
    </xf>
    <xf numFmtId="2" fontId="7" fillId="0" borderId="0" xfId="0" quotePrefix="1" applyNumberFormat="1" applyFont="1" applyAlignment="1" applyProtection="1">
      <alignment vertical="top" wrapText="1"/>
      <protection hidden="1"/>
    </xf>
    <xf numFmtId="0" fontId="50" fillId="0" borderId="70" xfId="0" applyFont="1" applyBorder="1" applyAlignment="1">
      <alignment horizontal="left" vertical="top" wrapText="1"/>
    </xf>
    <xf numFmtId="0" fontId="50" fillId="0" borderId="0" xfId="0" applyFont="1" applyAlignment="1">
      <alignment horizontal="left" vertical="top" wrapText="1"/>
    </xf>
    <xf numFmtId="0" fontId="50" fillId="0" borderId="26" xfId="0" applyFont="1" applyBorder="1" applyAlignment="1">
      <alignment horizontal="left" vertical="top" wrapText="1"/>
    </xf>
    <xf numFmtId="0" fontId="5" fillId="0" borderId="67" xfId="0" applyFont="1" applyBorder="1" applyAlignment="1">
      <alignment horizontal="left" vertical="center"/>
    </xf>
    <xf numFmtId="0" fontId="5" fillId="0" borderId="26" xfId="0" applyFont="1" applyBorder="1" applyAlignment="1" applyProtection="1">
      <alignment horizontal="left" vertical="center"/>
      <protection locked="0"/>
    </xf>
    <xf numFmtId="0" fontId="5" fillId="0" borderId="70" xfId="0" applyFont="1" applyBorder="1" applyAlignment="1">
      <alignment horizontal="left" vertical="top"/>
    </xf>
    <xf numFmtId="0" fontId="5" fillId="0" borderId="0" xfId="0" applyFont="1" applyAlignment="1">
      <alignment horizontal="left" vertical="top"/>
    </xf>
    <xf numFmtId="0" fontId="5" fillId="0" borderId="26" xfId="0" applyFont="1" applyBorder="1" applyAlignment="1">
      <alignment horizontal="left" vertical="top"/>
    </xf>
    <xf numFmtId="0" fontId="5" fillId="0" borderId="0" xfId="0" applyFont="1" applyAlignment="1">
      <alignment horizontal="left" vertical="top" wrapText="1"/>
    </xf>
    <xf numFmtId="0" fontId="5" fillId="0" borderId="26"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2" fontId="8" fillId="0" borderId="59" xfId="71" applyNumberFormat="1" applyFont="1" applyBorder="1" applyAlignment="1">
      <alignment horizontal="center" vertical="top"/>
    </xf>
    <xf numFmtId="0" fontId="7" fillId="0" borderId="61" xfId="0" applyFont="1" applyBorder="1" applyAlignment="1" applyProtection="1">
      <alignment horizontal="center" vertical="center" wrapText="1"/>
      <protection hidden="1"/>
    </xf>
    <xf numFmtId="0" fontId="7" fillId="0" borderId="61" xfId="0" applyFont="1" applyBorder="1" applyAlignment="1" applyProtection="1">
      <alignment horizontal="center" vertical="top" wrapText="1"/>
      <protection hidden="1"/>
    </xf>
    <xf numFmtId="2" fontId="7" fillId="0" borderId="52" xfId="0" applyNumberFormat="1" applyFont="1" applyBorder="1" applyAlignment="1" applyProtection="1">
      <alignment vertical="top" wrapText="1"/>
      <protection hidden="1"/>
    </xf>
    <xf numFmtId="0" fontId="5" fillId="0" borderId="0" xfId="0" applyFont="1" applyAlignment="1">
      <alignment horizontal="center" vertical="center"/>
    </xf>
    <xf numFmtId="0" fontId="7" fillId="0" borderId="63" xfId="0" applyFont="1" applyBorder="1" applyAlignment="1" applyProtection="1">
      <alignment horizontal="center" vertical="center" wrapText="1"/>
      <protection hidden="1"/>
    </xf>
    <xf numFmtId="2" fontId="7" fillId="0" borderId="64" xfId="0" quotePrefix="1" applyNumberFormat="1" applyFont="1" applyBorder="1" applyAlignment="1" applyProtection="1">
      <alignment vertical="top" wrapText="1"/>
      <protection hidden="1"/>
    </xf>
    <xf numFmtId="0" fontId="7" fillId="0" borderId="63" xfId="70" applyBorder="1" applyAlignment="1">
      <alignment horizontal="center" vertical="center"/>
    </xf>
    <xf numFmtId="0" fontId="12" fillId="0" borderId="20" xfId="71" applyFont="1" applyBorder="1" applyAlignment="1">
      <alignment horizontal="left" vertical="top"/>
    </xf>
    <xf numFmtId="0" fontId="12" fillId="0" borderId="33" xfId="71" applyFont="1" applyBorder="1" applyAlignment="1">
      <alignment horizontal="left" vertical="top"/>
    </xf>
    <xf numFmtId="0" fontId="8" fillId="0" borderId="0" xfId="0" applyFont="1" applyAlignment="1">
      <alignment vertical="top"/>
    </xf>
    <xf numFmtId="0" fontId="0" fillId="0" borderId="62" xfId="0" applyBorder="1" applyAlignment="1">
      <alignment vertical="top"/>
    </xf>
    <xf numFmtId="0" fontId="0" fillId="0" borderId="51" xfId="0" applyBorder="1" applyAlignment="1">
      <alignment vertical="top"/>
    </xf>
    <xf numFmtId="0" fontId="0" fillId="0" borderId="51" xfId="0" applyBorder="1" applyAlignment="1">
      <alignment horizontal="center" vertical="center"/>
    </xf>
    <xf numFmtId="0" fontId="7" fillId="0" borderId="51" xfId="0" applyFont="1" applyBorder="1" applyAlignment="1">
      <alignment horizontal="center" vertical="center"/>
    </xf>
    <xf numFmtId="0" fontId="7" fillId="0" borderId="16" xfId="0" applyFont="1" applyBorder="1" applyAlignment="1">
      <alignment vertical="top" wrapText="1"/>
    </xf>
    <xf numFmtId="0" fontId="5" fillId="0" borderId="0" xfId="0" applyFont="1" applyAlignment="1">
      <alignment vertical="top" wrapText="1"/>
    </xf>
    <xf numFmtId="0" fontId="7" fillId="0" borderId="56" xfId="0" quotePrefix="1" applyFont="1" applyBorder="1" applyAlignment="1" applyProtection="1">
      <alignment vertical="top" wrapText="1"/>
      <protection hidden="1"/>
    </xf>
    <xf numFmtId="0" fontId="8" fillId="0" borderId="63" xfId="0" applyFont="1" applyBorder="1" applyAlignment="1" applyProtection="1">
      <alignment horizontal="center" vertical="top" wrapText="1"/>
      <protection hidden="1"/>
    </xf>
    <xf numFmtId="0" fontId="7" fillId="0" borderId="83" xfId="0" quotePrefix="1" applyFont="1" applyBorder="1" applyAlignment="1" applyProtection="1">
      <alignment vertical="top" wrapText="1"/>
      <protection hidden="1"/>
    </xf>
    <xf numFmtId="2" fontId="7" fillId="0" borderId="85" xfId="0" applyNumberFormat="1" applyFont="1" applyBorder="1" applyAlignment="1" applyProtection="1">
      <alignment horizontal="left" vertical="top" wrapText="1"/>
      <protection hidden="1"/>
    </xf>
    <xf numFmtId="0" fontId="50" fillId="0" borderId="63" xfId="0" applyFont="1" applyBorder="1" applyAlignment="1" applyProtection="1">
      <alignment horizontal="center" vertical="top" wrapText="1"/>
      <protection hidden="1"/>
    </xf>
    <xf numFmtId="0" fontId="8" fillId="0" borderId="56" xfId="0" applyFont="1" applyBorder="1" applyAlignment="1" applyProtection="1">
      <alignment vertical="top" wrapText="1"/>
      <protection hidden="1"/>
    </xf>
    <xf numFmtId="0" fontId="8" fillId="0" borderId="85" xfId="0" applyFont="1" applyBorder="1" applyAlignment="1" applyProtection="1">
      <alignment vertical="top" wrapText="1"/>
      <protection hidden="1"/>
    </xf>
    <xf numFmtId="2" fontId="8" fillId="0" borderId="38" xfId="71" applyNumberFormat="1" applyFont="1" applyBorder="1" applyAlignment="1">
      <alignment horizontal="center" vertical="top"/>
    </xf>
    <xf numFmtId="2" fontId="8" fillId="0" borderId="63" xfId="71" applyNumberFormat="1" applyFont="1" applyBorder="1" applyAlignment="1">
      <alignment horizontal="center" vertical="top" wrapText="1"/>
    </xf>
    <xf numFmtId="0" fontId="7" fillId="0" borderId="85" xfId="0" quotePrefix="1" applyFont="1" applyBorder="1" applyAlignment="1" applyProtection="1">
      <alignment vertical="top" wrapText="1"/>
      <protection hidden="1"/>
    </xf>
    <xf numFmtId="0" fontId="7" fillId="0" borderId="63" xfId="0" applyFont="1" applyBorder="1" applyAlignment="1" applyProtection="1">
      <alignment horizontal="center" vertical="top" wrapText="1"/>
      <protection hidden="1"/>
    </xf>
    <xf numFmtId="0" fontId="50" fillId="0" borderId="56" xfId="0" applyFont="1" applyBorder="1" applyAlignment="1">
      <alignment horizontal="left" vertical="top" wrapText="1"/>
    </xf>
    <xf numFmtId="0" fontId="50" fillId="0" borderId="85" xfId="0" applyFont="1" applyBorder="1" applyAlignment="1">
      <alignment horizontal="left" vertical="top" wrapText="1"/>
    </xf>
    <xf numFmtId="0" fontId="5" fillId="0" borderId="63" xfId="0" applyFont="1" applyBorder="1" applyAlignment="1">
      <alignment horizontal="left" vertical="center"/>
    </xf>
    <xf numFmtId="0" fontId="5" fillId="0" borderId="85" xfId="0" applyFont="1" applyBorder="1" applyAlignment="1" applyProtection="1">
      <alignment horizontal="left" vertical="center"/>
      <protection locked="0"/>
    </xf>
    <xf numFmtId="0" fontId="7" fillId="0" borderId="68" xfId="0" applyFont="1" applyBorder="1" applyAlignment="1">
      <alignment horizontal="center" vertical="center"/>
    </xf>
    <xf numFmtId="0" fontId="0" fillId="0" borderId="63" xfId="0" applyBorder="1" applyAlignment="1" applyProtection="1">
      <alignment horizontal="center" vertical="center" wrapText="1"/>
      <protection hidden="1"/>
    </xf>
    <xf numFmtId="0" fontId="7" fillId="0" borderId="86" xfId="0" applyFont="1" applyBorder="1" applyAlignment="1" applyProtection="1">
      <alignment horizontal="center" vertical="top" wrapText="1"/>
      <protection hidden="1"/>
    </xf>
    <xf numFmtId="0" fontId="8" fillId="0" borderId="72" xfId="0" applyFont="1" applyBorder="1" applyAlignment="1">
      <alignment vertical="top"/>
    </xf>
    <xf numFmtId="0" fontId="8" fillId="0" borderId="0" xfId="0" applyFont="1" applyAlignment="1">
      <alignment horizontal="left" vertical="top"/>
    </xf>
    <xf numFmtId="0" fontId="7" fillId="0" borderId="69" xfId="0" applyFont="1" applyBorder="1" applyAlignment="1">
      <alignment horizontal="left" vertical="top" wrapText="1"/>
    </xf>
    <xf numFmtId="0" fontId="14" fillId="0" borderId="0" xfId="72" applyFont="1" applyAlignment="1">
      <alignment horizontal="left" vertical="top" wrapText="1"/>
    </xf>
    <xf numFmtId="0" fontId="8" fillId="0" borderId="32" xfId="0" applyFont="1" applyBorder="1" applyAlignment="1">
      <alignment horizontal="center" vertical="top" wrapText="1"/>
    </xf>
    <xf numFmtId="0" fontId="7" fillId="0" borderId="56" xfId="0" applyFont="1" applyBorder="1" applyAlignment="1">
      <alignment horizontal="center" vertical="center"/>
    </xf>
    <xf numFmtId="0" fontId="7" fillId="0" borderId="0" xfId="0" applyFont="1" applyAlignment="1" applyProtection="1">
      <alignment vertical="top" wrapText="1"/>
      <protection hidden="1"/>
    </xf>
    <xf numFmtId="0" fontId="7" fillId="0" borderId="63" xfId="0" applyFont="1" applyBorder="1" applyAlignment="1">
      <alignment horizontal="center" vertical="center"/>
    </xf>
    <xf numFmtId="0" fontId="7" fillId="0" borderId="69" xfId="0" quotePrefix="1" applyFont="1" applyBorder="1" applyAlignment="1" applyProtection="1">
      <alignment vertical="top" wrapText="1"/>
      <protection hidden="1"/>
    </xf>
    <xf numFmtId="0" fontId="0" fillId="0" borderId="14" xfId="95" applyFont="1" applyBorder="1" applyAlignment="1">
      <alignment horizontal="center" vertical="center" wrapText="1"/>
    </xf>
    <xf numFmtId="0" fontId="0" fillId="25" borderId="0" xfId="71" applyFont="1" applyFill="1" applyAlignment="1">
      <alignment horizontal="right"/>
    </xf>
    <xf numFmtId="0" fontId="8" fillId="0" borderId="14" xfId="0" applyFont="1" applyBorder="1" applyAlignment="1">
      <alignment horizontal="center" vertical="top" wrapText="1"/>
    </xf>
    <xf numFmtId="0" fontId="8" fillId="0" borderId="63" xfId="0" applyFont="1" applyBorder="1" applyAlignment="1">
      <alignment horizontal="center" vertical="top" wrapText="1"/>
    </xf>
    <xf numFmtId="2" fontId="8" fillId="0" borderId="32" xfId="0" quotePrefix="1" applyNumberFormat="1" applyFont="1" applyBorder="1" applyAlignment="1">
      <alignment horizontal="center" vertical="top" wrapText="1"/>
    </xf>
    <xf numFmtId="0" fontId="14" fillId="0" borderId="32" xfId="72" applyFont="1" applyBorder="1" applyAlignment="1">
      <alignment horizontal="left" vertical="top" wrapText="1"/>
    </xf>
    <xf numFmtId="0" fontId="14" fillId="0" borderId="87" xfId="72" applyFont="1" applyBorder="1" applyAlignment="1">
      <alignment horizontal="left" vertical="top" wrapText="1"/>
    </xf>
    <xf numFmtId="0" fontId="0" fillId="0" borderId="87" xfId="0" applyBorder="1" applyAlignment="1">
      <alignment horizontal="center" vertical="center"/>
    </xf>
    <xf numFmtId="0" fontId="50" fillId="0" borderId="71" xfId="0" applyFont="1" applyBorder="1" applyAlignment="1">
      <alignment horizontal="left" vertical="top" wrapText="1"/>
    </xf>
    <xf numFmtId="0" fontId="50" fillId="0" borderId="15" xfId="0" applyFont="1" applyBorder="1" applyAlignment="1">
      <alignment horizontal="left" vertical="top" wrapText="1"/>
    </xf>
    <xf numFmtId="0" fontId="0" fillId="0" borderId="0" xfId="0" applyAlignment="1" applyProtection="1">
      <alignment horizontal="center" vertical="center"/>
      <protection locked="0"/>
    </xf>
    <xf numFmtId="2" fontId="8" fillId="0" borderId="88" xfId="71" applyNumberFormat="1" applyFont="1" applyBorder="1" applyAlignment="1">
      <alignment horizontal="center" vertical="top" wrapText="1"/>
    </xf>
    <xf numFmtId="4" fontId="7" fillId="0" borderId="89" xfId="0" applyNumberFormat="1" applyFont="1" applyBorder="1" applyAlignment="1">
      <alignment horizontal="right" vertical="center"/>
    </xf>
    <xf numFmtId="0" fontId="7" fillId="0" borderId="32" xfId="0" applyFont="1" applyBorder="1" applyAlignment="1">
      <alignment horizontal="left" vertical="top"/>
    </xf>
    <xf numFmtId="0" fontId="7" fillId="0" borderId="89" xfId="95" applyBorder="1" applyAlignment="1">
      <alignment horizontal="center" vertical="center"/>
    </xf>
    <xf numFmtId="0" fontId="7" fillId="24" borderId="89" xfId="71" applyFill="1" applyBorder="1" applyAlignment="1">
      <alignment horizontal="center" vertical="center"/>
    </xf>
    <xf numFmtId="4" fontId="8" fillId="0" borderId="32" xfId="0" applyNumberFormat="1" applyFont="1" applyBorder="1" applyAlignment="1">
      <alignment horizontal="center" vertical="top" wrapText="1"/>
    </xf>
    <xf numFmtId="4" fontId="7" fillId="0" borderId="87" xfId="0" applyNumberFormat="1" applyFont="1" applyBorder="1" applyAlignment="1">
      <alignment horizontal="right" vertical="center"/>
    </xf>
    <xf numFmtId="0" fontId="8" fillId="0" borderId="69" xfId="70" applyFont="1" applyBorder="1" applyAlignment="1">
      <alignment horizontal="left" vertical="top" wrapText="1"/>
    </xf>
    <xf numFmtId="0" fontId="8" fillId="0" borderId="0" xfId="70" applyFont="1" applyAlignment="1">
      <alignment horizontal="left" vertical="top" wrapText="1"/>
    </xf>
    <xf numFmtId="0" fontId="8" fillId="0" borderId="89" xfId="70" applyFont="1" applyBorder="1" applyAlignment="1">
      <alignment horizontal="left" vertical="top" wrapText="1"/>
    </xf>
    <xf numFmtId="3" fontId="7" fillId="0" borderId="88" xfId="39" applyNumberFormat="1" applyFont="1" applyFill="1" applyBorder="1" applyAlignment="1">
      <alignment horizontal="center" vertical="center"/>
    </xf>
    <xf numFmtId="0" fontId="0" fillId="0" borderId="0" xfId="70" applyFont="1" applyAlignment="1">
      <alignment horizontal="left" vertical="top" wrapText="1"/>
    </xf>
    <xf numFmtId="0" fontId="0" fillId="0" borderId="72" xfId="70" applyFont="1" applyBorder="1" applyAlignment="1">
      <alignment horizontal="center" vertical="center"/>
    </xf>
    <xf numFmtId="170" fontId="7" fillId="0" borderId="88" xfId="39" applyNumberFormat="1" applyFont="1" applyFill="1" applyBorder="1" applyAlignment="1">
      <alignment horizontal="center" vertical="center"/>
    </xf>
    <xf numFmtId="0" fontId="7" fillId="0" borderId="89" xfId="70" applyBorder="1" applyAlignment="1">
      <alignment horizontal="left" vertical="top" wrapText="1"/>
    </xf>
    <xf numFmtId="171" fontId="7" fillId="0" borderId="53" xfId="70" applyNumberFormat="1" applyBorder="1" applyAlignment="1">
      <alignment horizontal="center" vertical="center"/>
    </xf>
    <xf numFmtId="3" fontId="7" fillId="0" borderId="53" xfId="39" applyNumberFormat="1" applyFont="1" applyFill="1" applyBorder="1" applyAlignment="1">
      <alignment horizontal="center" vertical="center"/>
    </xf>
    <xf numFmtId="0" fontId="0" fillId="0" borderId="63" xfId="70" applyFont="1" applyBorder="1" applyAlignment="1">
      <alignment horizontal="center" vertical="center"/>
    </xf>
    <xf numFmtId="3" fontId="0" fillId="0" borderId="63" xfId="39" applyNumberFormat="1" applyFont="1" applyFill="1" applyBorder="1" applyAlignment="1">
      <alignment horizontal="center" vertical="center"/>
    </xf>
    <xf numFmtId="0" fontId="7" fillId="0" borderId="88" xfId="70" applyBorder="1" applyAlignment="1">
      <alignment horizontal="left" vertical="top" wrapText="1"/>
    </xf>
    <xf numFmtId="0" fontId="7" fillId="0" borderId="87" xfId="71" applyBorder="1" applyAlignment="1">
      <alignment horizontal="center" vertical="center"/>
    </xf>
    <xf numFmtId="0" fontId="7" fillId="0" borderId="88" xfId="70" applyBorder="1" applyAlignment="1" applyProtection="1">
      <alignment horizontal="center" vertical="center" wrapText="1"/>
      <protection hidden="1"/>
    </xf>
    <xf numFmtId="0" fontId="7" fillId="0" borderId="56" xfId="70" applyBorder="1" applyAlignment="1">
      <alignment horizontal="left" vertical="top" wrapText="1"/>
    </xf>
    <xf numFmtId="0" fontId="7" fillId="0" borderId="63" xfId="70" applyBorder="1" applyAlignment="1" applyProtection="1">
      <alignment horizontal="center" vertical="center" wrapText="1"/>
      <protection hidden="1"/>
    </xf>
    <xf numFmtId="0" fontId="14" fillId="0" borderId="32" xfId="71" applyFont="1" applyBorder="1" applyAlignment="1">
      <alignment horizontal="left" vertical="top" wrapText="1"/>
    </xf>
    <xf numFmtId="0" fontId="7" fillId="0" borderId="88" xfId="0" applyFont="1" applyBorder="1" applyAlignment="1">
      <alignment vertical="top" wrapText="1"/>
    </xf>
    <xf numFmtId="0" fontId="7" fillId="0" borderId="0" xfId="0" quotePrefix="1" applyFont="1" applyAlignment="1">
      <alignment vertical="top"/>
    </xf>
    <xf numFmtId="0" fontId="8" fillId="0" borderId="32" xfId="0" applyFont="1" applyBorder="1" applyAlignment="1">
      <alignment horizontal="left" vertical="top" wrapText="1"/>
    </xf>
    <xf numFmtId="0" fontId="14" fillId="0" borderId="0" xfId="71" applyFont="1" applyAlignment="1">
      <alignment horizontal="left" vertical="top" wrapText="1"/>
    </xf>
    <xf numFmtId="0" fontId="7" fillId="0" borderId="0" xfId="180" applyAlignment="1">
      <alignment vertical="top" wrapText="1"/>
    </xf>
    <xf numFmtId="0" fontId="8" fillId="0" borderId="32" xfId="71" applyFont="1" applyBorder="1" applyAlignment="1">
      <alignment horizontal="center"/>
    </xf>
    <xf numFmtId="2" fontId="8" fillId="0" borderId="32" xfId="71" applyNumberFormat="1" applyFont="1" applyBorder="1" applyAlignment="1">
      <alignment horizontal="center"/>
    </xf>
    <xf numFmtId="0" fontId="8" fillId="0" borderId="89" xfId="71" applyFont="1" applyBorder="1" applyAlignment="1">
      <alignment horizontal="left" vertical="top"/>
    </xf>
    <xf numFmtId="0" fontId="8" fillId="0" borderId="89" xfId="71" applyFont="1" applyBorder="1" applyAlignment="1">
      <alignment horizontal="center" vertical="center" wrapText="1"/>
    </xf>
    <xf numFmtId="0" fontId="8" fillId="0" borderId="89" xfId="39" applyNumberFormat="1" applyFont="1" applyFill="1" applyBorder="1" applyAlignment="1">
      <alignment horizontal="center" vertical="center"/>
    </xf>
    <xf numFmtId="0" fontId="7" fillId="0" borderId="89" xfId="71" applyBorder="1" applyAlignment="1">
      <alignment horizontal="center" vertical="center" wrapText="1"/>
    </xf>
    <xf numFmtId="0" fontId="7" fillId="0" borderId="89" xfId="39" applyNumberFormat="1" applyFont="1" applyFill="1" applyBorder="1" applyAlignment="1">
      <alignment horizontal="center" vertical="center"/>
    </xf>
    <xf numFmtId="0" fontId="14" fillId="0" borderId="89" xfId="71" applyFont="1" applyBorder="1" applyAlignment="1">
      <alignment horizontal="left" vertical="top" wrapText="1"/>
    </xf>
    <xf numFmtId="0" fontId="8" fillId="0" borderId="32" xfId="72" applyFont="1" applyBorder="1" applyAlignment="1">
      <alignment horizontal="left" vertical="top"/>
    </xf>
    <xf numFmtId="2" fontId="8" fillId="0" borderId="32" xfId="72" applyNumberFormat="1" applyFont="1" applyBorder="1" applyAlignment="1">
      <alignment horizontal="center" vertical="top" wrapText="1"/>
    </xf>
    <xf numFmtId="0" fontId="14" fillId="0" borderId="56" xfId="72" applyFont="1" applyBorder="1" applyAlignment="1">
      <alignment vertical="top" wrapText="1"/>
    </xf>
    <xf numFmtId="0" fontId="0" fillId="0" borderId="88" xfId="0" applyBorder="1" applyAlignment="1">
      <alignment vertical="top" wrapText="1"/>
    </xf>
    <xf numFmtId="0" fontId="7" fillId="0" borderId="90" xfId="72" applyBorder="1" applyAlignment="1">
      <alignment horizontal="center" vertical="center" wrapText="1"/>
    </xf>
    <xf numFmtId="0" fontId="7" fillId="0" borderId="90" xfId="39" applyNumberFormat="1" applyFont="1" applyFill="1" applyBorder="1" applyAlignment="1">
      <alignment horizontal="center" vertical="center"/>
    </xf>
    <xf numFmtId="0" fontId="8" fillId="0" borderId="69" xfId="71" applyFont="1" applyBorder="1" applyAlignment="1">
      <alignment horizontal="left" vertical="top" wrapText="1"/>
    </xf>
    <xf numFmtId="0" fontId="8" fillId="0" borderId="0" xfId="71" applyFont="1" applyAlignment="1">
      <alignment horizontal="left" vertical="top" wrapText="1"/>
    </xf>
    <xf numFmtId="0" fontId="8" fillId="0" borderId="90" xfId="71" applyFont="1" applyBorder="1" applyAlignment="1">
      <alignment horizontal="left" vertical="top" wrapText="1"/>
    </xf>
    <xf numFmtId="49" fontId="14" fillId="0" borderId="56" xfId="72" applyNumberFormat="1" applyFont="1" applyBorder="1" applyAlignment="1">
      <alignment vertical="top" wrapText="1"/>
    </xf>
    <xf numFmtId="0" fontId="7" fillId="0" borderId="89" xfId="72" applyBorder="1" applyAlignment="1">
      <alignment horizontal="center" vertical="center" wrapText="1"/>
    </xf>
    <xf numFmtId="49" fontId="7" fillId="0" borderId="89" xfId="72" applyNumberFormat="1" applyBorder="1" applyAlignment="1">
      <alignment horizontal="left" vertical="top"/>
    </xf>
    <xf numFmtId="0" fontId="7" fillId="0" borderId="89" xfId="95" applyBorder="1" applyAlignment="1">
      <alignment horizontal="center" vertical="center" wrapText="1"/>
    </xf>
    <xf numFmtId="0" fontId="7" fillId="0" borderId="89" xfId="71" applyBorder="1" applyAlignment="1">
      <alignment horizontal="center" vertical="center"/>
    </xf>
    <xf numFmtId="49" fontId="7" fillId="0" borderId="90" xfId="95" applyNumberFormat="1" applyBorder="1" applyAlignment="1">
      <alignment horizontal="left" vertical="top"/>
    </xf>
    <xf numFmtId="0" fontId="7" fillId="0" borderId="90" xfId="95" applyBorder="1" applyAlignment="1">
      <alignment horizontal="center" vertical="center" wrapText="1"/>
    </xf>
    <xf numFmtId="0" fontId="7" fillId="0" borderId="90" xfId="71" applyBorder="1" applyAlignment="1">
      <alignment horizontal="center" vertical="center"/>
    </xf>
    <xf numFmtId="0" fontId="0" fillId="0" borderId="90" xfId="0" applyBorder="1" applyAlignment="1">
      <alignment vertical="top" wrapText="1"/>
    </xf>
    <xf numFmtId="0" fontId="7" fillId="0" borderId="0" xfId="95" applyAlignment="1">
      <alignment horizontal="center" vertical="center" wrapText="1"/>
    </xf>
    <xf numFmtId="49" fontId="7" fillId="0" borderId="0" xfId="95" applyNumberFormat="1" applyAlignment="1">
      <alignment horizontal="left" vertical="top" wrapText="1"/>
    </xf>
    <xf numFmtId="49" fontId="7" fillId="0" borderId="90" xfId="95" applyNumberFormat="1" applyBorder="1" applyAlignment="1">
      <alignment horizontal="left" vertical="top" wrapText="1"/>
    </xf>
    <xf numFmtId="2" fontId="8" fillId="0" borderId="69" xfId="93" quotePrefix="1" applyNumberFormat="1" applyFont="1" applyBorder="1" applyAlignment="1">
      <alignment horizontal="center" vertical="top" wrapText="1"/>
    </xf>
    <xf numFmtId="49" fontId="7" fillId="0" borderId="69" xfId="93" quotePrefix="1" applyNumberFormat="1" applyBorder="1" applyAlignment="1">
      <alignment vertical="top"/>
    </xf>
    <xf numFmtId="49" fontId="7" fillId="0" borderId="0" xfId="93" quotePrefix="1" applyNumberFormat="1" applyAlignment="1">
      <alignment horizontal="left" vertical="top"/>
    </xf>
    <xf numFmtId="0" fontId="7" fillId="0" borderId="0" xfId="93" applyAlignment="1">
      <alignment horizontal="left" vertical="top"/>
    </xf>
    <xf numFmtId="2" fontId="7" fillId="0" borderId="69" xfId="71" applyNumberFormat="1" applyBorder="1" applyAlignment="1">
      <alignment horizontal="left" vertical="top"/>
    </xf>
    <xf numFmtId="0" fontId="7" fillId="0" borderId="0" xfId="72" applyAlignment="1">
      <alignment horizontal="center" vertical="center" wrapText="1"/>
    </xf>
    <xf numFmtId="2" fontId="8" fillId="0" borderId="69" xfId="71" quotePrefix="1" applyNumberFormat="1" applyFont="1" applyBorder="1" applyAlignment="1">
      <alignment horizontal="center" vertical="top" wrapText="1"/>
    </xf>
    <xf numFmtId="0" fontId="7" fillId="0" borderId="90" xfId="95" applyBorder="1" applyAlignment="1">
      <alignment horizontal="left" vertical="top"/>
    </xf>
    <xf numFmtId="0" fontId="7" fillId="0" borderId="90" xfId="93" applyBorder="1" applyAlignment="1">
      <alignment horizontal="left" vertical="top"/>
    </xf>
    <xf numFmtId="0" fontId="7" fillId="0" borderId="69" xfId="95" applyBorder="1" applyAlignment="1">
      <alignment horizontal="center" vertical="center" wrapText="1"/>
    </xf>
    <xf numFmtId="0" fontId="7" fillId="0" borderId="69" xfId="93" applyBorder="1" applyAlignment="1">
      <alignment horizontal="center" vertical="center" wrapText="1"/>
    </xf>
    <xf numFmtId="49" fontId="7" fillId="0" borderId="0" xfId="93" quotePrefix="1" applyNumberFormat="1" applyAlignment="1">
      <alignment vertical="top"/>
    </xf>
    <xf numFmtId="49" fontId="7" fillId="0" borderId="0" xfId="93" applyNumberFormat="1" applyAlignment="1">
      <alignment vertical="top"/>
    </xf>
    <xf numFmtId="49" fontId="7" fillId="0" borderId="0" xfId="95" applyNumberFormat="1" applyAlignment="1">
      <alignment horizontal="left" vertical="top"/>
    </xf>
    <xf numFmtId="49" fontId="7" fillId="0" borderId="0" xfId="93" quotePrefix="1" applyNumberFormat="1" applyAlignment="1">
      <alignment vertical="top" wrapText="1"/>
    </xf>
    <xf numFmtId="165" fontId="7" fillId="0" borderId="0" xfId="95" applyNumberFormat="1" applyAlignment="1">
      <alignment horizontal="left" vertical="top" wrapText="1"/>
    </xf>
    <xf numFmtId="0" fontId="7" fillId="0" borderId="88" xfId="70" applyBorder="1" applyAlignment="1">
      <alignment vertical="top" wrapText="1"/>
    </xf>
    <xf numFmtId="49" fontId="7" fillId="0" borderId="69" xfId="92" quotePrefix="1" applyNumberFormat="1" applyBorder="1" applyAlignment="1">
      <alignment vertical="top"/>
    </xf>
    <xf numFmtId="49" fontId="7" fillId="0" borderId="69" xfId="92" quotePrefix="1" applyNumberFormat="1" applyBorder="1" applyAlignment="1">
      <alignment vertical="top" wrapText="1"/>
    </xf>
    <xf numFmtId="0" fontId="7" fillId="0" borderId="90" xfId="70" applyBorder="1" applyAlignment="1">
      <alignment vertical="top" wrapText="1"/>
    </xf>
    <xf numFmtId="49" fontId="7" fillId="0" borderId="0" xfId="93" applyNumberFormat="1" applyAlignment="1">
      <alignment vertical="top" wrapText="1"/>
    </xf>
    <xf numFmtId="49" fontId="7" fillId="0" borderId="89" xfId="95" applyNumberFormat="1" applyBorder="1" applyAlignment="1">
      <alignment horizontal="left" vertical="top"/>
    </xf>
    <xf numFmtId="0" fontId="7" fillId="0" borderId="89" xfId="70" applyBorder="1" applyAlignment="1">
      <alignment vertical="top"/>
    </xf>
    <xf numFmtId="0" fontId="7" fillId="0" borderId="89" xfId="70" applyBorder="1" applyAlignment="1">
      <alignment vertical="top" wrapText="1"/>
    </xf>
    <xf numFmtId="0" fontId="7" fillId="0" borderId="89" xfId="70" applyBorder="1" applyAlignment="1">
      <alignment horizontal="center" vertical="center" wrapText="1"/>
    </xf>
    <xf numFmtId="0" fontId="8" fillId="0" borderId="0" xfId="70" applyFont="1" applyAlignment="1">
      <alignment horizontal="left" vertical="top"/>
    </xf>
    <xf numFmtId="0" fontId="8" fillId="0" borderId="89" xfId="70" applyFont="1" applyBorder="1" applyAlignment="1">
      <alignment horizontal="left" vertical="top"/>
    </xf>
    <xf numFmtId="0" fontId="8" fillId="0" borderId="69" xfId="70" applyFont="1" applyBorder="1" applyAlignment="1">
      <alignment vertical="top" wrapText="1"/>
    </xf>
    <xf numFmtId="0" fontId="0" fillId="0" borderId="89" xfId="0" applyBorder="1" applyAlignment="1">
      <alignment vertical="top" wrapText="1"/>
    </xf>
    <xf numFmtId="4" fontId="8" fillId="0" borderId="69" xfId="70" applyNumberFormat="1" applyFont="1" applyBorder="1" applyAlignment="1">
      <alignment horizontal="center" vertical="top" wrapText="1"/>
    </xf>
    <xf numFmtId="0" fontId="7" fillId="0" borderId="89" xfId="0" applyFont="1" applyBorder="1" applyAlignment="1">
      <alignment vertical="top"/>
    </xf>
    <xf numFmtId="0" fontId="7" fillId="0" borderId="89" xfId="0" applyFont="1" applyBorder="1" applyAlignment="1">
      <alignment horizontal="left" vertical="top" wrapText="1"/>
    </xf>
    <xf numFmtId="0" fontId="0" fillId="0" borderId="0" xfId="0" quotePrefix="1" applyAlignment="1">
      <alignment vertical="top" wrapText="1"/>
    </xf>
    <xf numFmtId="0" fontId="0" fillId="0" borderId="89" xfId="71" applyFont="1" applyBorder="1" applyAlignment="1">
      <alignment horizontal="center" vertical="center"/>
    </xf>
    <xf numFmtId="0" fontId="0" fillId="0" borderId="69" xfId="0" applyBorder="1"/>
    <xf numFmtId="0" fontId="7" fillId="0" borderId="89" xfId="0" applyFont="1" applyBorder="1" applyAlignment="1">
      <alignment vertical="top" wrapText="1"/>
    </xf>
    <xf numFmtId="0" fontId="7" fillId="0" borderId="69" xfId="0" quotePrefix="1" applyFont="1" applyBorder="1" applyAlignment="1">
      <alignment vertical="top"/>
    </xf>
    <xf numFmtId="49" fontId="7" fillId="0" borderId="32" xfId="71" applyNumberFormat="1" applyBorder="1" applyAlignment="1">
      <alignment vertical="top" wrapText="1"/>
    </xf>
    <xf numFmtId="0" fontId="7" fillId="0" borderId="89" xfId="0" applyFont="1" applyBorder="1" applyAlignment="1">
      <alignment horizontal="center" vertical="center" wrapText="1"/>
    </xf>
    <xf numFmtId="0" fontId="7" fillId="0" borderId="53" xfId="95" applyBorder="1" applyAlignment="1">
      <alignment horizontal="center" vertical="center" wrapText="1"/>
    </xf>
    <xf numFmtId="0" fontId="7" fillId="0" borderId="32" xfId="70" applyBorder="1"/>
    <xf numFmtId="0" fontId="7" fillId="0" borderId="32" xfId="95" applyBorder="1" applyAlignment="1">
      <alignment horizontal="center" vertical="center" wrapText="1"/>
    </xf>
    <xf numFmtId="0" fontId="8" fillId="0" borderId="32" xfId="70" applyFont="1" applyBorder="1" applyAlignment="1">
      <alignment horizontal="center" vertical="top" wrapText="1"/>
    </xf>
    <xf numFmtId="2" fontId="8" fillId="0" borderId="53" xfId="70" quotePrefix="1" applyNumberFormat="1" applyFont="1" applyBorder="1" applyAlignment="1">
      <alignment horizontal="center" vertical="top"/>
    </xf>
    <xf numFmtId="0" fontId="7" fillId="0" borderId="32" xfId="0" quotePrefix="1" applyFont="1" applyBorder="1" applyAlignment="1">
      <alignment horizontal="left" vertical="top"/>
    </xf>
    <xf numFmtId="0" fontId="7" fillId="0" borderId="32" xfId="0" applyFont="1" applyBorder="1" applyAlignment="1">
      <alignment vertical="top" wrapText="1"/>
    </xf>
    <xf numFmtId="0" fontId="7" fillId="0" borderId="89" xfId="0" applyFont="1" applyBorder="1" applyAlignment="1">
      <alignment horizontal="left" vertical="top"/>
    </xf>
    <xf numFmtId="0" fontId="8" fillId="0" borderId="56" xfId="0" applyFont="1" applyBorder="1" applyAlignment="1">
      <alignment vertical="top" wrapText="1"/>
    </xf>
    <xf numFmtId="4" fontId="7" fillId="0" borderId="32" xfId="0" applyNumberFormat="1" applyFont="1" applyBorder="1" applyAlignment="1">
      <alignment horizontal="center" vertical="top" wrapText="1"/>
    </xf>
    <xf numFmtId="0" fontId="15" fillId="0" borderId="32" xfId="0" applyFont="1" applyBorder="1" applyAlignment="1">
      <alignment vertical="top" wrapText="1"/>
    </xf>
    <xf numFmtId="0" fontId="7" fillId="0" borderId="90" xfId="0" applyFont="1" applyBorder="1" applyAlignment="1">
      <alignment horizontal="left" vertical="top"/>
    </xf>
    <xf numFmtId="0" fontId="7" fillId="0" borderId="90" xfId="0" applyFont="1" applyBorder="1" applyAlignment="1">
      <alignment horizontal="center" vertical="center" wrapText="1"/>
    </xf>
    <xf numFmtId="0" fontId="7" fillId="0" borderId="90" xfId="0" applyFont="1" applyBorder="1" applyAlignment="1">
      <alignment vertical="top" wrapText="1"/>
    </xf>
    <xf numFmtId="0" fontId="7" fillId="0" borderId="32" xfId="71" applyBorder="1" applyAlignment="1">
      <alignment horizontal="left"/>
    </xf>
    <xf numFmtId="3" fontId="7" fillId="0" borderId="89" xfId="38" applyNumberFormat="1" applyFont="1" applyFill="1" applyBorder="1" applyAlignment="1">
      <alignment horizontal="right" vertical="center"/>
    </xf>
    <xf numFmtId="0" fontId="0" fillId="0" borderId="0" xfId="70" applyFont="1" applyAlignment="1">
      <alignment vertical="top" wrapText="1"/>
    </xf>
    <xf numFmtId="0" fontId="0" fillId="0" borderId="89" xfId="70" applyFont="1" applyBorder="1" applyAlignment="1">
      <alignment vertical="top" wrapText="1"/>
    </xf>
    <xf numFmtId="0" fontId="0" fillId="0" borderId="32" xfId="0" applyBorder="1" applyAlignment="1">
      <alignment vertical="top"/>
    </xf>
    <xf numFmtId="0" fontId="8" fillId="0" borderId="88" xfId="70" applyFont="1" applyBorder="1" applyAlignment="1">
      <alignment vertical="top" wrapText="1"/>
    </xf>
    <xf numFmtId="0" fontId="7" fillId="0" borderId="56" xfId="70" quotePrefix="1" applyBorder="1" applyAlignment="1">
      <alignment horizontal="left" vertical="top" wrapText="1"/>
    </xf>
    <xf numFmtId="0" fontId="7" fillId="0" borderId="38" xfId="70" applyBorder="1" applyAlignment="1" applyProtection="1">
      <alignment horizontal="center" vertical="center" wrapText="1"/>
      <protection hidden="1"/>
    </xf>
    <xf numFmtId="0" fontId="10" fillId="0" borderId="14" xfId="70" applyFont="1" applyBorder="1" applyAlignment="1">
      <alignment horizontal="center" vertical="center"/>
    </xf>
    <xf numFmtId="0" fontId="10" fillId="0" borderId="72" xfId="70" applyFont="1" applyBorder="1" applyAlignment="1">
      <alignment horizontal="center" vertical="center"/>
    </xf>
    <xf numFmtId="0" fontId="8" fillId="0" borderId="90" xfId="71" applyFont="1" applyBorder="1" applyAlignment="1">
      <alignment horizontal="left" vertical="top"/>
    </xf>
    <xf numFmtId="0" fontId="8" fillId="0" borderId="90" xfId="71" applyFont="1" applyBorder="1" applyAlignment="1">
      <alignment horizontal="center" vertical="center"/>
    </xf>
    <xf numFmtId="0" fontId="8" fillId="0" borderId="90" xfId="39" applyNumberFormat="1" applyFont="1" applyFill="1" applyBorder="1" applyAlignment="1">
      <alignment horizontal="center" vertical="center"/>
    </xf>
    <xf numFmtId="3" fontId="8" fillId="0" borderId="69" xfId="39" applyNumberFormat="1" applyFont="1" applyFill="1" applyBorder="1" applyAlignment="1">
      <alignment horizontal="center" vertical="center"/>
    </xf>
    <xf numFmtId="3" fontId="7" fillId="0" borderId="56" xfId="39" applyNumberFormat="1" applyFont="1" applyFill="1" applyBorder="1" applyAlignment="1">
      <alignment horizontal="center" vertical="center"/>
    </xf>
    <xf numFmtId="2" fontId="8" fillId="0" borderId="63" xfId="0" quotePrefix="1" applyNumberFormat="1" applyFont="1" applyBorder="1" applyAlignment="1">
      <alignment horizontal="center" vertical="top" wrapText="1"/>
    </xf>
    <xf numFmtId="3" fontId="7" fillId="0" borderId="56" xfId="39" applyNumberFormat="1" applyFont="1" applyFill="1" applyBorder="1" applyAlignment="1" applyProtection="1">
      <alignment horizontal="center" vertical="center"/>
      <protection locked="0"/>
    </xf>
    <xf numFmtId="0" fontId="8" fillId="0" borderId="88" xfId="0" quotePrefix="1" applyFont="1" applyBorder="1" applyAlignment="1" applyProtection="1">
      <alignment horizontal="left" vertical="top" wrapText="1"/>
      <protection hidden="1"/>
    </xf>
    <xf numFmtId="2" fontId="7" fillId="0" borderId="90" xfId="0" applyNumberFormat="1" applyFont="1" applyBorder="1" applyAlignment="1" applyProtection="1">
      <alignment horizontal="left" vertical="top" wrapText="1"/>
      <protection hidden="1"/>
    </xf>
    <xf numFmtId="0" fontId="7" fillId="0" borderId="14" xfId="0" applyFont="1" applyBorder="1" applyAlignment="1">
      <alignment horizontal="center" vertical="center" wrapText="1"/>
    </xf>
    <xf numFmtId="3" fontId="7" fillId="0" borderId="90" xfId="183" applyNumberFormat="1" applyFont="1" applyFill="1" applyBorder="1" applyAlignment="1">
      <alignment horizontal="center" vertical="center"/>
    </xf>
    <xf numFmtId="0" fontId="7" fillId="24" borderId="0" xfId="70" applyFill="1" applyAlignment="1">
      <alignment vertical="top" wrapText="1"/>
    </xf>
    <xf numFmtId="171" fontId="7" fillId="0" borderId="14" xfId="70" applyNumberFormat="1" applyBorder="1" applyAlignment="1">
      <alignment vertical="center"/>
    </xf>
    <xf numFmtId="3" fontId="7" fillId="0" borderId="88" xfId="183" applyNumberFormat="1" applyFont="1" applyFill="1" applyBorder="1" applyAlignment="1">
      <alignment horizontal="center" vertical="center"/>
    </xf>
    <xf numFmtId="2" fontId="7" fillId="0" borderId="91" xfId="0" applyNumberFormat="1" applyFont="1" applyBorder="1" applyAlignment="1" applyProtection="1">
      <alignment horizontal="left" vertical="top" wrapText="1"/>
      <protection hidden="1"/>
    </xf>
    <xf numFmtId="171" fontId="7" fillId="0" borderId="92" xfId="70" applyNumberFormat="1" applyBorder="1" applyAlignment="1">
      <alignment vertical="center"/>
    </xf>
    <xf numFmtId="0" fontId="5" fillId="0" borderId="56" xfId="0" applyFont="1" applyBorder="1" applyAlignment="1">
      <alignment horizontal="left" vertical="center"/>
    </xf>
    <xf numFmtId="0" fontId="5" fillId="0" borderId="0" xfId="0" applyFont="1" applyAlignment="1">
      <alignment horizontal="left" vertical="center"/>
    </xf>
    <xf numFmtId="0" fontId="5" fillId="0" borderId="91" xfId="0" applyFont="1" applyBorder="1" applyAlignment="1">
      <alignment horizontal="left" vertical="center"/>
    </xf>
    <xf numFmtId="0" fontId="5" fillId="0" borderId="63" xfId="0" applyFont="1" applyBorder="1" applyAlignment="1">
      <alignment horizontal="left" vertical="center" wrapText="1"/>
    </xf>
    <xf numFmtId="0" fontId="5" fillId="0" borderId="68" xfId="0" applyFont="1" applyBorder="1" applyAlignment="1">
      <alignment horizontal="left" vertical="center"/>
    </xf>
    <xf numFmtId="4" fontId="8" fillId="0" borderId="72" xfId="40" applyNumberFormat="1" applyFont="1" applyFill="1" applyBorder="1" applyAlignment="1" applyProtection="1">
      <alignment horizontal="center"/>
      <protection locked="0"/>
    </xf>
    <xf numFmtId="44" fontId="8" fillId="0" borderId="28" xfId="179" applyFont="1" applyFill="1" applyBorder="1" applyAlignment="1">
      <alignment horizontal="center"/>
    </xf>
    <xf numFmtId="44" fontId="8" fillId="0" borderId="14" xfId="179" applyFont="1" applyFill="1" applyBorder="1" applyAlignment="1">
      <alignment horizontal="center"/>
    </xf>
    <xf numFmtId="44" fontId="8" fillId="0" borderId="72" xfId="179" applyFont="1" applyFill="1" applyBorder="1" applyAlignment="1">
      <alignment horizontal="center"/>
    </xf>
    <xf numFmtId="44" fontId="8" fillId="0" borderId="66" xfId="179" applyFont="1" applyFill="1" applyBorder="1" applyAlignment="1">
      <alignment horizontal="center"/>
    </xf>
    <xf numFmtId="44" fontId="8" fillId="0" borderId="15" xfId="179" applyFont="1" applyFill="1" applyBorder="1" applyAlignment="1">
      <alignment horizontal="center"/>
    </xf>
    <xf numFmtId="44" fontId="5" fillId="0" borderId="28" xfId="179" applyFont="1" applyBorder="1"/>
    <xf numFmtId="44" fontId="8" fillId="0" borderId="0" xfId="179" applyFont="1" applyFill="1" applyBorder="1" applyAlignment="1">
      <alignment horizontal="center"/>
    </xf>
    <xf numFmtId="44" fontId="8" fillId="0" borderId="0" xfId="179" applyFont="1" applyAlignment="1">
      <alignment horizontal="left" vertical="center" wrapText="1"/>
    </xf>
    <xf numFmtId="44" fontId="8" fillId="0" borderId="12" xfId="179" applyFont="1" applyFill="1" applyBorder="1" applyAlignment="1">
      <alignment horizontal="center" vertical="center"/>
    </xf>
    <xf numFmtId="44" fontId="8" fillId="0" borderId="14" xfId="179" applyFont="1" applyFill="1" applyBorder="1" applyAlignment="1">
      <alignment horizontal="center" vertical="center"/>
    </xf>
    <xf numFmtId="44" fontId="8" fillId="0" borderId="15" xfId="179" applyFont="1" applyFill="1" applyBorder="1" applyAlignment="1">
      <alignment horizontal="center" vertical="center"/>
    </xf>
    <xf numFmtId="44" fontId="7" fillId="0" borderId="12" xfId="179" applyFont="1" applyBorder="1" applyAlignment="1">
      <alignment horizontal="right" vertical="center"/>
    </xf>
    <xf numFmtId="44" fontId="7" fillId="0" borderId="14" xfId="179" applyFont="1" applyBorder="1" applyAlignment="1">
      <alignment horizontal="right" vertical="center"/>
    </xf>
    <xf numFmtId="44" fontId="7" fillId="0" borderId="15" xfId="179" applyFont="1" applyBorder="1" applyAlignment="1">
      <alignment horizontal="right" vertical="center"/>
    </xf>
    <xf numFmtId="44" fontId="7" fillId="0" borderId="89" xfId="179" applyFont="1" applyBorder="1" applyAlignment="1">
      <alignment horizontal="right" vertical="center"/>
    </xf>
    <xf numFmtId="44" fontId="0" fillId="0" borderId="89" xfId="179" applyFont="1" applyBorder="1" applyAlignment="1">
      <alignment vertical="center"/>
    </xf>
    <xf numFmtId="44" fontId="7" fillId="0" borderId="53" xfId="179" applyFont="1" applyBorder="1" applyAlignment="1">
      <alignment horizontal="right" vertical="center"/>
    </xf>
    <xf numFmtId="44" fontId="10" fillId="0" borderId="12" xfId="179" applyFont="1" applyFill="1" applyBorder="1" applyAlignment="1" applyProtection="1">
      <alignment horizontal="right" vertical="center"/>
      <protection locked="0"/>
    </xf>
    <xf numFmtId="44" fontId="8" fillId="0" borderId="14" xfId="179" applyFont="1" applyFill="1" applyBorder="1" applyAlignment="1" applyProtection="1">
      <alignment horizontal="right" vertical="center"/>
      <protection locked="0"/>
    </xf>
    <xf numFmtId="44" fontId="10" fillId="0" borderId="15" xfId="179" applyFont="1" applyFill="1" applyBorder="1" applyAlignment="1">
      <alignment vertical="center"/>
    </xf>
    <xf numFmtId="44" fontId="0" fillId="0" borderId="0" xfId="179" applyFont="1" applyAlignment="1">
      <alignment vertical="center"/>
    </xf>
    <xf numFmtId="4" fontId="7" fillId="0" borderId="14" xfId="0" applyNumberFormat="1" applyFont="1" applyBorder="1" applyAlignment="1" applyProtection="1">
      <alignment horizontal="right" vertical="center"/>
      <protection locked="0"/>
    </xf>
    <xf numFmtId="4" fontId="0" fillId="0" borderId="14" xfId="0" applyNumberFormat="1" applyBorder="1" applyAlignment="1" applyProtection="1">
      <alignment horizontal="right" vertical="center"/>
      <protection locked="0"/>
    </xf>
    <xf numFmtId="4" fontId="7" fillId="0" borderId="89" xfId="0" applyNumberFormat="1" applyFont="1" applyBorder="1" applyAlignment="1" applyProtection="1">
      <alignment horizontal="right" vertical="center"/>
      <protection locked="0"/>
    </xf>
    <xf numFmtId="0" fontId="0" fillId="0" borderId="89" xfId="0" applyBorder="1" applyAlignment="1" applyProtection="1">
      <alignment vertical="center"/>
      <protection locked="0"/>
    </xf>
    <xf numFmtId="4" fontId="7" fillId="0" borderId="53" xfId="0" applyNumberFormat="1" applyFont="1" applyBorder="1" applyAlignment="1" applyProtection="1">
      <alignment horizontal="right" vertical="center"/>
      <protection locked="0"/>
    </xf>
    <xf numFmtId="44" fontId="7" fillId="0" borderId="72" xfId="179" applyFont="1" applyBorder="1" applyAlignment="1">
      <alignment horizontal="right" vertical="center"/>
    </xf>
    <xf numFmtId="44" fontId="7" fillId="0" borderId="66" xfId="179" applyFont="1" applyBorder="1" applyAlignment="1">
      <alignment horizontal="right" vertical="center"/>
    </xf>
    <xf numFmtId="44" fontId="7" fillId="0" borderId="0" xfId="179" applyFont="1" applyAlignment="1">
      <alignment horizontal="center" vertical="center" wrapText="1"/>
    </xf>
    <xf numFmtId="44" fontId="8" fillId="0" borderId="29" xfId="179" applyFont="1" applyFill="1" applyBorder="1" applyAlignment="1">
      <alignment horizontal="center" vertical="center"/>
    </xf>
    <xf numFmtId="44" fontId="8" fillId="0" borderId="45" xfId="179" applyFont="1" applyFill="1" applyBorder="1" applyAlignment="1">
      <alignment horizontal="center" vertical="center"/>
    </xf>
    <xf numFmtId="44" fontId="7" fillId="0" borderId="45" xfId="179" applyFont="1" applyFill="1" applyBorder="1" applyAlignment="1">
      <alignment horizontal="center" vertical="center"/>
    </xf>
    <xf numFmtId="44" fontId="7" fillId="0" borderId="72" xfId="179" applyFont="1" applyFill="1" applyBorder="1" applyAlignment="1">
      <alignment horizontal="center" vertical="center"/>
    </xf>
    <xf numFmtId="44" fontId="7" fillId="0" borderId="81" xfId="179" applyFont="1" applyFill="1" applyBorder="1" applyAlignment="1">
      <alignment horizontal="center" vertical="center"/>
    </xf>
    <xf numFmtId="44" fontId="7" fillId="0" borderId="45" xfId="179" applyFont="1" applyBorder="1" applyAlignment="1">
      <alignment horizontal="center" vertical="center"/>
    </xf>
    <xf numFmtId="44" fontId="7" fillId="0" borderId="81" xfId="179" applyFont="1" applyBorder="1" applyAlignment="1">
      <alignment horizontal="center" vertical="center"/>
    </xf>
    <xf numFmtId="44" fontId="7" fillId="0" borderId="75" xfId="179" applyFont="1" applyBorder="1" applyAlignment="1">
      <alignment horizontal="center" vertical="center"/>
    </xf>
    <xf numFmtId="44" fontId="5" fillId="0" borderId="12" xfId="179" applyFont="1" applyBorder="1" applyAlignment="1">
      <alignment vertical="center"/>
    </xf>
    <xf numFmtId="44" fontId="5" fillId="0" borderId="14" xfId="179" applyFont="1" applyBorder="1" applyAlignment="1">
      <alignment vertical="center"/>
    </xf>
    <xf numFmtId="44" fontId="5" fillId="0" borderId="15" xfId="179" applyFont="1" applyBorder="1" applyAlignment="1">
      <alignment vertical="center"/>
    </xf>
    <xf numFmtId="44" fontId="7" fillId="0" borderId="50" xfId="179" applyFont="1" applyBorder="1" applyAlignment="1">
      <alignment horizontal="center" vertical="center"/>
    </xf>
    <xf numFmtId="44" fontId="7" fillId="0" borderId="14" xfId="179" applyFont="1" applyBorder="1" applyAlignment="1">
      <alignment horizontal="center" vertical="center"/>
    </xf>
    <xf numFmtId="44" fontId="7" fillId="0" borderId="72" xfId="179" applyFont="1" applyBorder="1" applyAlignment="1">
      <alignment horizontal="center" vertical="center"/>
    </xf>
    <xf numFmtId="44" fontId="8" fillId="0" borderId="12" xfId="179" applyFont="1" applyBorder="1" applyAlignment="1">
      <alignment horizontal="left" vertical="center" wrapText="1"/>
    </xf>
    <xf numFmtId="44" fontId="8" fillId="0" borderId="14" xfId="179" applyFont="1" applyBorder="1" applyAlignment="1">
      <alignment horizontal="left" vertical="center" wrapText="1"/>
    </xf>
    <xf numFmtId="44" fontId="8" fillId="0" borderId="15" xfId="179" applyFont="1" applyBorder="1" applyAlignment="1">
      <alignment horizontal="left" vertical="center" wrapText="1"/>
    </xf>
    <xf numFmtId="4" fontId="7" fillId="0" borderId="72" xfId="0" applyNumberFormat="1" applyFont="1" applyBorder="1" applyAlignment="1" applyProtection="1">
      <alignment horizontal="right" vertical="center"/>
      <protection locked="0"/>
    </xf>
    <xf numFmtId="9" fontId="7" fillId="0" borderId="89" xfId="181" applyFont="1" applyBorder="1" applyAlignment="1" applyProtection="1">
      <alignment horizontal="right" vertical="center"/>
      <protection locked="0"/>
    </xf>
    <xf numFmtId="4" fontId="7" fillId="0" borderId="81" xfId="0" applyNumberFormat="1" applyFont="1" applyBorder="1" applyAlignment="1" applyProtection="1">
      <alignment horizontal="right" vertical="center"/>
      <protection locked="0"/>
    </xf>
    <xf numFmtId="4" fontId="7" fillId="0" borderId="87" xfId="0" applyNumberFormat="1" applyFont="1" applyBorder="1" applyAlignment="1" applyProtection="1">
      <alignment horizontal="right" vertical="center"/>
      <protection locked="0"/>
    </xf>
    <xf numFmtId="4" fontId="7" fillId="0" borderId="32" xfId="0" applyNumberFormat="1" applyFont="1" applyBorder="1" applyAlignment="1">
      <alignment horizontal="right" vertical="center"/>
    </xf>
    <xf numFmtId="0" fontId="7" fillId="0" borderId="32" xfId="71" applyBorder="1" applyAlignment="1" applyProtection="1">
      <alignment horizontal="center" vertical="center"/>
      <protection locked="0"/>
    </xf>
    <xf numFmtId="4" fontId="7" fillId="0" borderId="32" xfId="0" applyNumberFormat="1" applyFont="1" applyBorder="1" applyAlignment="1" applyProtection="1">
      <alignment horizontal="right" vertical="center"/>
      <protection locked="0"/>
    </xf>
    <xf numFmtId="0" fontId="7" fillId="0" borderId="14" xfId="71" applyBorder="1" applyAlignment="1" applyProtection="1">
      <alignment horizontal="center" vertical="center"/>
      <protection locked="0"/>
    </xf>
    <xf numFmtId="3" fontId="7" fillId="0" borderId="45" xfId="39" applyNumberFormat="1" applyFont="1" applyFill="1" applyBorder="1" applyAlignment="1" applyProtection="1">
      <alignment horizontal="center" vertical="center"/>
      <protection locked="0"/>
    </xf>
    <xf numFmtId="44" fontId="0" fillId="0" borderId="0" xfId="179" applyFont="1" applyAlignment="1">
      <alignment horizontal="center" vertical="center" wrapText="1"/>
    </xf>
    <xf numFmtId="44" fontId="7" fillId="0" borderId="14" xfId="179" applyFont="1" applyFill="1" applyBorder="1" applyAlignment="1">
      <alignment horizontal="center" vertical="center"/>
    </xf>
    <xf numFmtId="44" fontId="5" fillId="0" borderId="14" xfId="179" applyFont="1" applyBorder="1" applyAlignment="1">
      <alignment horizontal="left" vertical="center"/>
    </xf>
    <xf numFmtId="44" fontId="7" fillId="0" borderId="68" xfId="179" applyFont="1" applyFill="1" applyBorder="1" applyAlignment="1">
      <alignment horizontal="center" vertical="center"/>
    </xf>
    <xf numFmtId="44" fontId="7" fillId="0" borderId="84" xfId="179" applyFont="1" applyFill="1" applyBorder="1" applyAlignment="1">
      <alignment horizontal="center" vertical="center"/>
    </xf>
    <xf numFmtId="3" fontId="7" fillId="0" borderId="14" xfId="39" applyNumberFormat="1" applyFont="1" applyFill="1" applyBorder="1" applyAlignment="1" applyProtection="1">
      <alignment horizontal="center" vertical="center"/>
      <protection locked="0"/>
    </xf>
    <xf numFmtId="3" fontId="7" fillId="0" borderId="26" xfId="39" applyNumberFormat="1" applyFont="1" applyFill="1" applyBorder="1" applyAlignment="1" applyProtection="1">
      <alignment horizontal="center" vertical="center"/>
      <protection locked="0"/>
    </xf>
    <xf numFmtId="9" fontId="7" fillId="0" borderId="54" xfId="181" applyFont="1" applyBorder="1" applyAlignment="1" applyProtection="1">
      <alignment horizontal="center" vertical="center"/>
      <protection locked="0"/>
    </xf>
    <xf numFmtId="44" fontId="8" fillId="0" borderId="72" xfId="179" applyFont="1" applyFill="1" applyBorder="1" applyAlignment="1">
      <alignment horizontal="center" vertical="center"/>
    </xf>
    <xf numFmtId="44" fontId="5" fillId="0" borderId="14" xfId="179" applyFont="1" applyBorder="1" applyAlignment="1">
      <alignment horizontal="center" vertical="center"/>
    </xf>
    <xf numFmtId="44" fontId="5" fillId="0" borderId="72" xfId="179" applyFont="1" applyBorder="1" applyAlignment="1">
      <alignment horizontal="center" vertical="center"/>
    </xf>
    <xf numFmtId="44" fontId="7" fillId="0" borderId="14" xfId="179" applyFont="1" applyFill="1" applyBorder="1" applyAlignment="1">
      <alignment horizontal="right" vertical="center"/>
    </xf>
    <xf numFmtId="44" fontId="7" fillId="0" borderId="51" xfId="179" applyFont="1" applyBorder="1" applyAlignment="1">
      <alignment horizontal="center" vertical="center"/>
    </xf>
    <xf numFmtId="9" fontId="8" fillId="0" borderId="54" xfId="181" applyFont="1" applyBorder="1" applyAlignment="1" applyProtection="1">
      <alignment horizontal="center" vertical="center"/>
      <protection locked="0"/>
    </xf>
    <xf numFmtId="44" fontId="8" fillId="0" borderId="14" xfId="179" applyFont="1" applyBorder="1" applyAlignment="1">
      <alignment horizontal="right" vertical="center"/>
    </xf>
    <xf numFmtId="44" fontId="7" fillId="0" borderId="15" xfId="179" applyFont="1" applyFill="1" applyBorder="1" applyAlignment="1">
      <alignment horizontal="right" vertical="center"/>
    </xf>
    <xf numFmtId="44" fontId="7" fillId="0" borderId="54" xfId="179" applyFont="1" applyBorder="1" applyAlignment="1">
      <alignment horizontal="center" vertical="center"/>
    </xf>
    <xf numFmtId="9" fontId="8" fillId="0" borderId="90" xfId="181" applyFont="1" applyBorder="1" applyAlignment="1" applyProtection="1">
      <alignment horizontal="center" vertical="center"/>
      <protection locked="0"/>
    </xf>
    <xf numFmtId="4" fontId="7" fillId="0" borderId="12" xfId="0" applyNumberFormat="1" applyFont="1" applyBorder="1" applyAlignment="1" applyProtection="1">
      <alignment horizontal="right" vertical="center"/>
      <protection locked="0"/>
    </xf>
    <xf numFmtId="4" fontId="7" fillId="0" borderId="29" xfId="0" applyNumberFormat="1" applyFont="1" applyBorder="1" applyAlignment="1" applyProtection="1">
      <alignment horizontal="right" vertical="center"/>
      <protection locked="0"/>
    </xf>
    <xf numFmtId="4" fontId="7" fillId="0" borderId="90" xfId="0" applyNumberFormat="1" applyFont="1" applyBorder="1" applyAlignment="1" applyProtection="1">
      <alignment horizontal="right" vertical="center"/>
      <protection locked="0"/>
    </xf>
    <xf numFmtId="4" fontId="7" fillId="0" borderId="21" xfId="0" applyNumberFormat="1" applyFont="1" applyBorder="1" applyAlignment="1" applyProtection="1">
      <alignment horizontal="right" vertical="center"/>
      <protection locked="0"/>
    </xf>
    <xf numFmtId="0" fontId="19" fillId="0" borderId="0" xfId="0" applyFont="1" applyAlignment="1">
      <alignment horizontal="left" vertical="top" wrapText="1"/>
    </xf>
    <xf numFmtId="0" fontId="7" fillId="0" borderId="65" xfId="177" applyFont="1" applyBorder="1" applyAlignment="1">
      <alignment horizontal="left" vertical="top" wrapText="1"/>
    </xf>
    <xf numFmtId="0" fontId="7" fillId="0" borderId="0" xfId="177" applyFont="1" applyAlignment="1">
      <alignment horizontal="left" vertical="top" wrapText="1"/>
    </xf>
    <xf numFmtId="0" fontId="7" fillId="0" borderId="54" xfId="177" applyFont="1" applyBorder="1" applyAlignment="1">
      <alignment horizontal="left" vertical="top" wrapText="1"/>
    </xf>
    <xf numFmtId="0" fontId="8" fillId="0" borderId="65" xfId="177" applyFont="1" applyBorder="1" applyAlignment="1">
      <alignment horizontal="left" vertical="top" wrapText="1"/>
    </xf>
    <xf numFmtId="0" fontId="8" fillId="0" borderId="0" xfId="177" applyFont="1" applyAlignment="1">
      <alignment horizontal="left" vertical="top" wrapText="1"/>
    </xf>
    <xf numFmtId="0" fontId="8" fillId="0" borderId="54" xfId="177" applyFont="1" applyBorder="1" applyAlignment="1">
      <alignment horizontal="left" vertical="top" wrapText="1"/>
    </xf>
    <xf numFmtId="0" fontId="8" fillId="0" borderId="65" xfId="177" applyFont="1" applyBorder="1" applyAlignment="1">
      <alignment horizontal="left" vertical="top"/>
    </xf>
    <xf numFmtId="0" fontId="8" fillId="0" borderId="0" xfId="177" applyFont="1" applyAlignment="1">
      <alignment horizontal="left" vertical="top"/>
    </xf>
    <xf numFmtId="0" fontId="8" fillId="0" borderId="54" xfId="177" applyFont="1" applyBorder="1" applyAlignment="1">
      <alignment horizontal="left" vertical="top"/>
    </xf>
    <xf numFmtId="0" fontId="8" fillId="0" borderId="65" xfId="177" applyFont="1" applyBorder="1" applyAlignment="1">
      <alignment horizontal="right" vertical="top" wrapText="1"/>
    </xf>
    <xf numFmtId="0" fontId="8" fillId="0" borderId="0" xfId="177" applyFont="1" applyAlignment="1">
      <alignment horizontal="right" vertical="top" wrapText="1"/>
    </xf>
    <xf numFmtId="0" fontId="8" fillId="0" borderId="54" xfId="177" applyFont="1" applyBorder="1" applyAlignment="1">
      <alignment horizontal="right" vertical="top" wrapText="1"/>
    </xf>
    <xf numFmtId="0" fontId="7" fillId="0" borderId="32" xfId="177" applyFont="1" applyBorder="1" applyAlignment="1">
      <alignment horizontal="left" vertical="top" wrapText="1"/>
    </xf>
    <xf numFmtId="0" fontId="7" fillId="0" borderId="27" xfId="177" applyFont="1" applyBorder="1" applyAlignment="1">
      <alignment horizontal="left" vertical="top" wrapText="1"/>
    </xf>
    <xf numFmtId="0" fontId="7" fillId="0" borderId="33" xfId="177" applyFont="1" applyBorder="1" applyAlignment="1">
      <alignment horizontal="left" vertical="top" wrapText="1"/>
    </xf>
    <xf numFmtId="0" fontId="7" fillId="0" borderId="16" xfId="177" applyFont="1" applyBorder="1" applyAlignment="1">
      <alignment horizontal="left" vertical="top" wrapText="1"/>
    </xf>
    <xf numFmtId="0" fontId="7" fillId="0" borderId="21" xfId="177" applyFont="1" applyBorder="1" applyAlignment="1">
      <alignment horizontal="left" vertical="top" wrapText="1"/>
    </xf>
    <xf numFmtId="0" fontId="7" fillId="0" borderId="69" xfId="177" applyFont="1" applyBorder="1" applyAlignment="1">
      <alignment horizontal="left" vertical="top" wrapText="1"/>
    </xf>
    <xf numFmtId="0" fontId="8" fillId="0" borderId="69" xfId="177" applyFont="1" applyBorder="1" applyAlignment="1">
      <alignment horizontal="right" vertical="top" wrapText="1"/>
    </xf>
    <xf numFmtId="0" fontId="19" fillId="0" borderId="65" xfId="177" applyFont="1" applyBorder="1" applyAlignment="1">
      <alignment horizontal="left" vertical="top" wrapText="1"/>
    </xf>
    <xf numFmtId="0" fontId="19" fillId="0" borderId="0" xfId="177" applyFont="1" applyAlignment="1">
      <alignment horizontal="left" vertical="top" wrapText="1"/>
    </xf>
    <xf numFmtId="0" fontId="19" fillId="0" borderId="54" xfId="177" applyFont="1" applyBorder="1" applyAlignment="1">
      <alignment horizontal="left" vertical="top" wrapText="1"/>
    </xf>
    <xf numFmtId="4" fontId="8" fillId="0" borderId="12" xfId="40" applyNumberFormat="1" applyFont="1" applyFill="1" applyBorder="1" applyAlignment="1">
      <alignment horizontal="center" vertical="center"/>
    </xf>
    <xf numFmtId="4" fontId="8" fillId="0" borderId="15" xfId="40" applyNumberFormat="1" applyFont="1" applyFill="1" applyBorder="1" applyAlignment="1">
      <alignment horizontal="center" vertical="center"/>
    </xf>
    <xf numFmtId="0" fontId="7" fillId="0" borderId="65" xfId="177" applyFont="1" applyBorder="1" applyAlignment="1">
      <alignment horizontal="center" vertical="top" wrapText="1"/>
    </xf>
    <xf numFmtId="0" fontId="7" fillId="0" borderId="0" xfId="177" applyFont="1" applyAlignment="1">
      <alignment horizontal="center" vertical="top" wrapText="1"/>
    </xf>
    <xf numFmtId="0" fontId="7" fillId="0" borderId="54" xfId="177" applyFont="1" applyBorder="1" applyAlignment="1">
      <alignment horizontal="center" vertical="top" wrapText="1"/>
    </xf>
    <xf numFmtId="0" fontId="8" fillId="0" borderId="12" xfId="177" applyFont="1" applyBorder="1" applyAlignment="1">
      <alignment horizontal="center" vertical="center"/>
    </xf>
    <xf numFmtId="0" fontId="8" fillId="0" borderId="15" xfId="177" applyFont="1" applyBorder="1" applyAlignment="1">
      <alignment horizontal="center" vertical="center"/>
    </xf>
    <xf numFmtId="0" fontId="8" fillId="0" borderId="20" xfId="177" applyFont="1" applyBorder="1" applyAlignment="1">
      <alignment horizontal="center" vertical="center" wrapText="1"/>
    </xf>
    <xf numFmtId="0" fontId="8" fillId="0" borderId="13" xfId="177" applyFont="1" applyBorder="1" applyAlignment="1">
      <alignment horizontal="center" vertical="center" wrapText="1"/>
    </xf>
    <xf numFmtId="0" fontId="8" fillId="0" borderId="29" xfId="177" applyFont="1" applyBorder="1" applyAlignment="1">
      <alignment horizontal="center" vertical="center" wrapText="1"/>
    </xf>
    <xf numFmtId="0" fontId="8" fillId="0" borderId="33" xfId="177" applyFont="1" applyBorder="1" applyAlignment="1">
      <alignment horizontal="center" vertical="center" wrapText="1"/>
    </xf>
    <xf numFmtId="0" fontId="8" fillId="0" borderId="16" xfId="177" applyFont="1" applyBorder="1" applyAlignment="1">
      <alignment horizontal="center" vertical="center" wrapText="1"/>
    </xf>
    <xf numFmtId="0" fontId="8" fillId="0" borderId="21" xfId="177" applyFont="1" applyBorder="1" applyAlignment="1">
      <alignment horizontal="center" vertical="center" wrapText="1"/>
    </xf>
    <xf numFmtId="0" fontId="8" fillId="0" borderId="0" xfId="177" applyFont="1" applyAlignment="1">
      <alignment horizontal="left" wrapText="1"/>
    </xf>
    <xf numFmtId="0" fontId="7" fillId="0" borderId="0" xfId="0" applyFont="1" applyAlignment="1">
      <alignment horizontal="left" vertical="top" wrapText="1"/>
    </xf>
    <xf numFmtId="0" fontId="8" fillId="0" borderId="0" xfId="0" applyFont="1" applyAlignment="1">
      <alignment horizontal="left" vertical="top" wrapText="1"/>
    </xf>
    <xf numFmtId="0" fontId="19" fillId="0" borderId="0" xfId="177" applyFont="1" applyAlignment="1">
      <alignment horizontal="left" vertical="top"/>
    </xf>
    <xf numFmtId="0" fontId="7" fillId="0" borderId="0" xfId="177" applyFont="1" applyAlignment="1">
      <alignment horizontal="center"/>
    </xf>
    <xf numFmtId="0" fontId="7" fillId="0" borderId="0" xfId="177" applyFont="1" applyAlignment="1">
      <alignment horizontal="center" wrapText="1"/>
    </xf>
    <xf numFmtId="0" fontId="7" fillId="0" borderId="0" xfId="177" applyFont="1" applyAlignment="1">
      <alignment horizontal="center" vertical="top"/>
    </xf>
    <xf numFmtId="0" fontId="7" fillId="0" borderId="0" xfId="177" applyFont="1" applyAlignment="1">
      <alignment horizontal="left" wrapText="1"/>
    </xf>
    <xf numFmtId="0" fontId="8" fillId="0" borderId="0" xfId="177" applyFont="1" applyAlignment="1">
      <alignment horizontal="left"/>
    </xf>
    <xf numFmtId="0" fontId="7" fillId="0" borderId="0" xfId="177" applyFont="1" applyAlignment="1">
      <alignment horizontal="left" vertical="top"/>
    </xf>
    <xf numFmtId="0" fontId="7" fillId="0" borderId="16" xfId="177" applyFont="1" applyBorder="1" applyAlignment="1">
      <alignment horizontal="left" wrapText="1"/>
    </xf>
    <xf numFmtId="44" fontId="8" fillId="0" borderId="14" xfId="179" applyFont="1" applyFill="1" applyBorder="1" applyAlignment="1">
      <alignment horizontal="center"/>
    </xf>
    <xf numFmtId="0" fontId="5" fillId="0" borderId="0" xfId="178" applyFont="1" applyAlignment="1">
      <alignment horizontal="center" vertical="center"/>
    </xf>
    <xf numFmtId="0" fontId="5" fillId="0" borderId="27" xfId="178" applyFont="1" applyBorder="1" applyAlignment="1">
      <alignment horizontal="center" vertical="center"/>
    </xf>
    <xf numFmtId="0" fontId="5" fillId="0" borderId="32" xfId="178" applyFont="1" applyBorder="1" applyAlignment="1">
      <alignment horizontal="left"/>
    </xf>
    <xf numFmtId="0" fontId="5" fillId="0" borderId="0" xfId="178" applyFont="1" applyAlignment="1">
      <alignment horizontal="left"/>
    </xf>
    <xf numFmtId="0" fontId="50" fillId="0" borderId="32" xfId="178" applyFont="1" applyBorder="1" applyAlignment="1">
      <alignment horizontal="left"/>
    </xf>
    <xf numFmtId="0" fontId="50" fillId="0" borderId="0" xfId="178" applyFont="1" applyAlignment="1">
      <alignment horizontal="left"/>
    </xf>
    <xf numFmtId="0" fontId="5" fillId="0" borderId="32" xfId="178" applyFont="1" applyBorder="1" applyAlignment="1">
      <alignment horizontal="left" vertical="center"/>
    </xf>
    <xf numFmtId="0" fontId="5" fillId="0" borderId="0" xfId="178" applyFont="1" applyAlignment="1">
      <alignment horizontal="left" vertical="center"/>
    </xf>
    <xf numFmtId="0" fontId="50" fillId="0" borderId="32" xfId="178" applyFont="1" applyBorder="1" applyAlignment="1">
      <alignment horizontal="left" vertical="center"/>
    </xf>
    <xf numFmtId="0" fontId="50" fillId="0" borderId="0" xfId="178" applyFont="1" applyAlignment="1">
      <alignment horizontal="left" vertical="center"/>
    </xf>
    <xf numFmtId="0" fontId="50" fillId="0" borderId="32" xfId="178" applyFont="1" applyBorder="1" applyAlignment="1">
      <alignment horizontal="right"/>
    </xf>
    <xf numFmtId="0" fontId="50" fillId="0" borderId="0" xfId="178" applyFont="1" applyAlignment="1">
      <alignment horizontal="right"/>
    </xf>
    <xf numFmtId="0" fontId="5" fillId="0" borderId="32" xfId="178" applyFont="1" applyBorder="1" applyAlignment="1">
      <alignment horizontal="right"/>
    </xf>
    <xf numFmtId="0" fontId="5" fillId="0" borderId="0" xfId="178" applyFont="1" applyAlignment="1">
      <alignment horizontal="right"/>
    </xf>
    <xf numFmtId="0" fontId="50" fillId="0" borderId="32" xfId="178" applyFont="1" applyBorder="1" applyAlignment="1">
      <alignment horizontal="left" vertical="top"/>
    </xf>
    <xf numFmtId="0" fontId="50" fillId="0" borderId="0" xfId="178" applyFont="1" applyAlignment="1">
      <alignment horizontal="left" vertical="top"/>
    </xf>
    <xf numFmtId="0" fontId="50" fillId="0" borderId="32" xfId="178" applyFont="1" applyBorder="1" applyAlignment="1">
      <alignment horizontal="left" wrapText="1"/>
    </xf>
    <xf numFmtId="0" fontId="5" fillId="0" borderId="32" xfId="178" applyFont="1" applyBorder="1" applyAlignment="1">
      <alignment horizontal="left" vertical="center" wrapText="1"/>
    </xf>
    <xf numFmtId="0" fontId="50" fillId="0" borderId="0" xfId="178" applyFont="1" applyAlignment="1">
      <alignment horizontal="left" wrapText="1"/>
    </xf>
    <xf numFmtId="0" fontId="50" fillId="0" borderId="27" xfId="178" applyFont="1" applyBorder="1" applyAlignment="1">
      <alignment horizontal="left" wrapText="1"/>
    </xf>
    <xf numFmtId="0" fontId="50" fillId="0" borderId="27" xfId="178" applyFont="1" applyBorder="1" applyAlignment="1">
      <alignment horizontal="left"/>
    </xf>
    <xf numFmtId="165" fontId="7" fillId="0" borderId="0" xfId="95" applyNumberFormat="1" applyAlignment="1">
      <alignment vertical="top" wrapText="1"/>
    </xf>
    <xf numFmtId="0" fontId="0" fillId="0" borderId="88" xfId="0" applyBorder="1" applyAlignment="1">
      <alignment vertical="top" wrapText="1"/>
    </xf>
    <xf numFmtId="49" fontId="8" fillId="0" borderId="56" xfId="93" applyNumberFormat="1" applyFont="1" applyBorder="1" applyAlignment="1">
      <alignment vertical="top" wrapText="1"/>
    </xf>
    <xf numFmtId="0" fontId="7" fillId="0" borderId="0" xfId="0" applyFont="1" applyAlignment="1">
      <alignment vertical="top" wrapText="1"/>
    </xf>
    <xf numFmtId="0" fontId="7" fillId="0" borderId="88" xfId="0" applyFont="1" applyBorder="1" applyAlignment="1">
      <alignment vertical="top" wrapText="1"/>
    </xf>
    <xf numFmtId="165" fontId="7" fillId="0" borderId="0" xfId="95" applyNumberFormat="1" applyAlignment="1">
      <alignment horizontal="left" vertical="top" wrapText="1"/>
    </xf>
    <xf numFmtId="165" fontId="7" fillId="0" borderId="90" xfId="95" applyNumberFormat="1" applyBorder="1" applyAlignment="1">
      <alignment horizontal="left" vertical="top" wrapText="1"/>
    </xf>
    <xf numFmtId="0" fontId="7" fillId="0" borderId="0" xfId="70" applyAlignment="1">
      <alignment vertical="top" wrapText="1"/>
    </xf>
    <xf numFmtId="0" fontId="7" fillId="0" borderId="88" xfId="70" applyBorder="1" applyAlignment="1">
      <alignment vertical="top" wrapText="1"/>
    </xf>
    <xf numFmtId="49" fontId="8" fillId="0" borderId="56" xfId="92" applyNumberFormat="1" applyFont="1" applyBorder="1" applyAlignment="1">
      <alignment vertical="top" wrapText="1"/>
    </xf>
    <xf numFmtId="0" fontId="7" fillId="0" borderId="89" xfId="70" applyBorder="1" applyAlignment="1">
      <alignment vertical="top" wrapText="1"/>
    </xf>
    <xf numFmtId="0" fontId="7" fillId="0" borderId="89" xfId="0" applyFont="1" applyBorder="1" applyAlignment="1">
      <alignment horizontal="left" vertical="top" wrapText="1"/>
    </xf>
    <xf numFmtId="0" fontId="0" fillId="0" borderId="89" xfId="0" applyBorder="1" applyAlignment="1">
      <alignment vertical="top" wrapText="1"/>
    </xf>
    <xf numFmtId="0" fontId="0" fillId="0" borderId="0" xfId="0" applyAlignment="1">
      <alignment horizontal="left" vertical="top" wrapText="1"/>
    </xf>
    <xf numFmtId="0" fontId="0" fillId="0" borderId="89" xfId="0" applyBorder="1" applyAlignment="1">
      <alignment horizontal="left" vertical="top" wrapText="1"/>
    </xf>
    <xf numFmtId="0" fontId="0" fillId="0" borderId="0" xfId="0" applyAlignment="1">
      <alignment vertical="top" wrapText="1"/>
    </xf>
    <xf numFmtId="0" fontId="7" fillId="0" borderId="89" xfId="0" applyFont="1" applyBorder="1" applyAlignment="1">
      <alignment vertical="top" wrapText="1"/>
    </xf>
    <xf numFmtId="0" fontId="8" fillId="0" borderId="56" xfId="70" applyFont="1" applyBorder="1" applyAlignment="1">
      <alignment vertical="top" wrapText="1"/>
    </xf>
    <xf numFmtId="0" fontId="7" fillId="0" borderId="0" xfId="70" applyAlignment="1">
      <alignment horizontal="left" vertical="top" wrapText="1"/>
    </xf>
    <xf numFmtId="0" fontId="7" fillId="0" borderId="90" xfId="70" applyBorder="1" applyAlignment="1">
      <alignment horizontal="left" vertical="top" wrapText="1"/>
    </xf>
    <xf numFmtId="0" fontId="8" fillId="0" borderId="20" xfId="71" applyFont="1" applyBorder="1" applyAlignment="1">
      <alignment horizontal="left" vertical="center" wrapText="1"/>
    </xf>
    <xf numFmtId="0" fontId="8" fillId="0" borderId="13" xfId="71" applyFont="1" applyBorder="1" applyAlignment="1">
      <alignment horizontal="left" vertical="center" wrapText="1"/>
    </xf>
    <xf numFmtId="0" fontId="8" fillId="0" borderId="32" xfId="71" applyFont="1" applyBorder="1" applyAlignment="1">
      <alignment horizontal="left" vertical="center" wrapText="1"/>
    </xf>
    <xf numFmtId="0" fontId="8" fillId="0" borderId="0" xfId="71" applyFont="1" applyAlignment="1">
      <alignment horizontal="left" vertical="center" wrapText="1"/>
    </xf>
    <xf numFmtId="0" fontId="8" fillId="0" borderId="33" xfId="71" applyFont="1" applyBorder="1" applyAlignment="1">
      <alignment horizontal="left" vertical="center" wrapText="1"/>
    </xf>
    <xf numFmtId="0" fontId="8" fillId="0" borderId="16" xfId="71" applyFont="1" applyBorder="1" applyAlignment="1">
      <alignment horizontal="left" vertical="center" wrapText="1"/>
    </xf>
    <xf numFmtId="0" fontId="8" fillId="0" borderId="56" xfId="0" applyFont="1" applyBorder="1" applyAlignment="1">
      <alignment vertical="top" wrapText="1"/>
    </xf>
    <xf numFmtId="0" fontId="8" fillId="0" borderId="0" xfId="0" applyFont="1" applyAlignment="1">
      <alignment vertical="top" wrapText="1"/>
    </xf>
    <xf numFmtId="0" fontId="8" fillId="0" borderId="88" xfId="0" applyFont="1" applyBorder="1" applyAlignment="1">
      <alignment vertical="top" wrapText="1"/>
    </xf>
    <xf numFmtId="0" fontId="7" fillId="0" borderId="0" xfId="0" applyFont="1" applyAlignment="1">
      <alignment horizontal="left" vertical="top"/>
    </xf>
    <xf numFmtId="0" fontId="7" fillId="0" borderId="90" xfId="0" applyFont="1" applyBorder="1" applyAlignment="1">
      <alignment horizontal="left" vertical="top"/>
    </xf>
    <xf numFmtId="0" fontId="7" fillId="0" borderId="90" xfId="0" applyFont="1" applyBorder="1" applyAlignment="1">
      <alignment horizontal="left" vertical="top" wrapText="1"/>
    </xf>
    <xf numFmtId="0" fontId="7" fillId="0" borderId="89" xfId="0" applyFont="1" applyBorder="1" applyAlignment="1">
      <alignment horizontal="left" vertical="top"/>
    </xf>
    <xf numFmtId="0" fontId="8" fillId="26" borderId="0" xfId="39" applyNumberFormat="1" applyFont="1" applyFill="1" applyBorder="1" applyAlignment="1">
      <alignment horizontal="center" vertical="center" wrapText="1"/>
    </xf>
    <xf numFmtId="0" fontId="14" fillId="0" borderId="56" xfId="72" applyFont="1" applyBorder="1" applyAlignment="1">
      <alignment vertical="top" wrapText="1"/>
    </xf>
    <xf numFmtId="49" fontId="14" fillId="0" borderId="56" xfId="72" applyNumberFormat="1" applyFont="1" applyBorder="1" applyAlignment="1">
      <alignment vertical="top" wrapText="1"/>
    </xf>
    <xf numFmtId="2" fontId="8" fillId="0" borderId="0" xfId="71" applyNumberFormat="1" applyFont="1" applyAlignment="1">
      <alignment horizontal="left" vertical="top" wrapText="1"/>
    </xf>
    <xf numFmtId="0" fontId="14" fillId="0" borderId="32" xfId="71" applyFont="1" applyBorder="1" applyAlignment="1">
      <alignment horizontal="left" vertical="top" wrapText="1"/>
    </xf>
    <xf numFmtId="0" fontId="14" fillId="0" borderId="0" xfId="71" applyFont="1" applyAlignment="1">
      <alignment horizontal="left" vertical="top" wrapText="1"/>
    </xf>
    <xf numFmtId="0" fontId="14" fillId="0" borderId="89" xfId="71" applyFont="1" applyBorder="1" applyAlignment="1">
      <alignment horizontal="left" vertical="top" wrapText="1"/>
    </xf>
    <xf numFmtId="49" fontId="7" fillId="0" borderId="0" xfId="95" applyNumberFormat="1" applyAlignment="1">
      <alignment vertical="top" wrapText="1"/>
    </xf>
    <xf numFmtId="0" fontId="0" fillId="0" borderId="90" xfId="0" applyBorder="1" applyAlignment="1">
      <alignment vertical="top" wrapText="1"/>
    </xf>
    <xf numFmtId="49" fontId="7" fillId="0" borderId="0" xfId="95" applyNumberFormat="1" applyAlignment="1">
      <alignment horizontal="left" vertical="top" wrapText="1"/>
    </xf>
    <xf numFmtId="49" fontId="7" fillId="0" borderId="90" xfId="95" applyNumberFormat="1" applyBorder="1" applyAlignment="1">
      <alignment horizontal="left" vertical="top" wrapText="1"/>
    </xf>
    <xf numFmtId="0" fontId="8" fillId="0" borderId="69" xfId="71" applyFont="1" applyBorder="1" applyAlignment="1">
      <alignment horizontal="left" vertical="top" wrapText="1"/>
    </xf>
    <xf numFmtId="0" fontId="8" fillId="0" borderId="0" xfId="71" applyFont="1" applyAlignment="1">
      <alignment horizontal="left" vertical="top" wrapText="1"/>
    </xf>
    <xf numFmtId="0" fontId="8" fillId="0" borderId="90" xfId="71" applyFont="1" applyBorder="1" applyAlignment="1">
      <alignment horizontal="left" vertical="top" wrapText="1"/>
    </xf>
    <xf numFmtId="49" fontId="8" fillId="0" borderId="56" xfId="72" applyNumberFormat="1" applyFont="1" applyBorder="1" applyAlignment="1">
      <alignment horizontal="left" vertical="top" wrapText="1"/>
    </xf>
    <xf numFmtId="49" fontId="8" fillId="0" borderId="0" xfId="72" applyNumberFormat="1" applyFont="1" applyAlignment="1">
      <alignment horizontal="left" vertical="top" wrapText="1"/>
    </xf>
    <xf numFmtId="49" fontId="8" fillId="0" borderId="88" xfId="72" applyNumberFormat="1" applyFont="1" applyBorder="1" applyAlignment="1">
      <alignment horizontal="left" vertical="top" wrapText="1"/>
    </xf>
    <xf numFmtId="0" fontId="8" fillId="0" borderId="69" xfId="71" applyFont="1" applyBorder="1" applyAlignment="1">
      <alignment vertical="top" wrapText="1"/>
    </xf>
    <xf numFmtId="0" fontId="8" fillId="0" borderId="0" xfId="71" applyFont="1" applyAlignment="1">
      <alignment vertical="top" wrapText="1"/>
    </xf>
    <xf numFmtId="0" fontId="8" fillId="0" borderId="90" xfId="71" applyFont="1" applyBorder="1" applyAlignment="1">
      <alignment vertical="top" wrapText="1"/>
    </xf>
    <xf numFmtId="49" fontId="7" fillId="0" borderId="90" xfId="95" applyNumberFormat="1" applyBorder="1" applyAlignment="1">
      <alignment vertical="top" wrapText="1"/>
    </xf>
    <xf numFmtId="165" fontId="8" fillId="0" borderId="56" xfId="95" applyNumberFormat="1" applyFont="1" applyBorder="1" applyAlignment="1">
      <alignment vertical="top" wrapText="1"/>
    </xf>
    <xf numFmtId="0" fontId="7" fillId="0" borderId="89" xfId="70" applyBorder="1" applyAlignment="1">
      <alignment horizontal="left" vertical="top" wrapText="1"/>
    </xf>
    <xf numFmtId="0" fontId="8" fillId="0" borderId="0" xfId="70" applyFont="1" applyAlignment="1">
      <alignment vertical="top" wrapText="1"/>
    </xf>
    <xf numFmtId="0" fontId="8" fillId="0" borderId="32" xfId="0" applyFont="1" applyBorder="1" applyAlignment="1">
      <alignment vertical="top" wrapText="1"/>
    </xf>
    <xf numFmtId="0" fontId="8" fillId="0" borderId="0" xfId="39" applyNumberFormat="1" applyFont="1" applyFill="1" applyBorder="1" applyAlignment="1">
      <alignment horizontal="center" vertical="center" wrapText="1"/>
    </xf>
    <xf numFmtId="49" fontId="14" fillId="24" borderId="69" xfId="72" applyNumberFormat="1" applyFont="1" applyFill="1" applyBorder="1" applyAlignment="1">
      <alignment vertical="top" wrapText="1"/>
    </xf>
    <xf numFmtId="49" fontId="14" fillId="24" borderId="0" xfId="72" applyNumberFormat="1" applyFont="1" applyFill="1" applyAlignment="1">
      <alignment vertical="top" wrapText="1"/>
    </xf>
    <xf numFmtId="49" fontId="14" fillId="24" borderId="82" xfId="72" applyNumberFormat="1" applyFont="1" applyFill="1" applyBorder="1" applyAlignment="1">
      <alignment vertical="top" wrapText="1"/>
    </xf>
    <xf numFmtId="49" fontId="8" fillId="0" borderId="70" xfId="92" applyNumberFormat="1" applyFont="1" applyBorder="1" applyAlignment="1">
      <alignment vertical="top" wrapText="1"/>
    </xf>
    <xf numFmtId="49" fontId="8" fillId="0" borderId="0" xfId="92" applyNumberFormat="1" applyFont="1" applyAlignment="1">
      <alignment vertical="top" wrapText="1"/>
    </xf>
    <xf numFmtId="49" fontId="8" fillId="0" borderId="26" xfId="92" applyNumberFormat="1" applyFont="1" applyBorder="1" applyAlignment="1">
      <alignment vertical="top" wrapText="1"/>
    </xf>
    <xf numFmtId="165" fontId="7" fillId="0" borderId="81" xfId="95" applyNumberFormat="1" applyBorder="1" applyAlignment="1">
      <alignment vertical="top" wrapText="1"/>
    </xf>
    <xf numFmtId="0" fontId="7" fillId="0" borderId="81" xfId="70" applyBorder="1" applyAlignment="1">
      <alignment horizontal="left" vertical="top" wrapText="1"/>
    </xf>
    <xf numFmtId="0" fontId="7" fillId="0" borderId="26" xfId="70" applyBorder="1" applyAlignment="1">
      <alignment vertical="top" wrapText="1"/>
    </xf>
    <xf numFmtId="0" fontId="0" fillId="0" borderId="26" xfId="0" applyBorder="1" applyAlignment="1">
      <alignment vertical="top" wrapText="1"/>
    </xf>
    <xf numFmtId="0" fontId="7" fillId="0" borderId="81" xfId="0" applyFont="1" applyBorder="1" applyAlignment="1">
      <alignment vertical="top" wrapText="1"/>
    </xf>
    <xf numFmtId="0" fontId="8" fillId="0" borderId="69" xfId="0" applyFont="1" applyBorder="1" applyAlignment="1">
      <alignment vertical="top" wrapText="1"/>
    </xf>
    <xf numFmtId="0" fontId="14" fillId="0" borderId="84" xfId="71" applyFont="1" applyBorder="1" applyAlignment="1">
      <alignment horizontal="left" vertical="top" wrapText="1"/>
    </xf>
    <xf numFmtId="49" fontId="14" fillId="24" borderId="79" xfId="72" applyNumberFormat="1" applyFont="1" applyFill="1" applyBorder="1" applyAlignment="1">
      <alignment vertical="top" wrapText="1"/>
    </xf>
    <xf numFmtId="0" fontId="7" fillId="0" borderId="45" xfId="0" applyFont="1" applyBorder="1" applyAlignment="1">
      <alignment horizontal="left" vertical="top" wrapText="1"/>
    </xf>
    <xf numFmtId="0" fontId="8" fillId="0" borderId="30" xfId="71" applyFont="1" applyBorder="1" applyAlignment="1">
      <alignment horizontal="left" vertical="center" wrapText="1"/>
    </xf>
    <xf numFmtId="0" fontId="0" fillId="0" borderId="44" xfId="0" applyBorder="1" applyAlignment="1">
      <alignment vertical="top" wrapText="1"/>
    </xf>
    <xf numFmtId="0" fontId="8" fillId="0" borderId="26" xfId="0" applyFont="1" applyBorder="1" applyAlignment="1">
      <alignment vertical="top" wrapText="1"/>
    </xf>
    <xf numFmtId="0" fontId="7" fillId="0" borderId="81" xfId="0" applyFont="1" applyBorder="1" applyAlignment="1">
      <alignment horizontal="left" vertical="top" wrapText="1"/>
    </xf>
    <xf numFmtId="49" fontId="8" fillId="0" borderId="70" xfId="92" quotePrefix="1" applyNumberFormat="1" applyFont="1" applyBorder="1" applyAlignment="1">
      <alignment vertical="top" wrapText="1"/>
    </xf>
    <xf numFmtId="0" fontId="8" fillId="0" borderId="70" xfId="0" applyFont="1" applyBorder="1" applyAlignment="1">
      <alignment vertical="top" wrapText="1"/>
    </xf>
    <xf numFmtId="49" fontId="14" fillId="0" borderId="56" xfId="92" applyNumberFormat="1" applyFont="1" applyBorder="1" applyAlignment="1">
      <alignment vertical="top" wrapText="1"/>
    </xf>
    <xf numFmtId="49" fontId="14" fillId="0" borderId="0" xfId="92" applyNumberFormat="1" applyFont="1" applyAlignment="1">
      <alignment vertical="top" wrapText="1"/>
    </xf>
    <xf numFmtId="49" fontId="14" fillId="0" borderId="88" xfId="92" applyNumberFormat="1" applyFont="1" applyBorder="1" applyAlignment="1">
      <alignment vertical="top" wrapText="1"/>
    </xf>
    <xf numFmtId="0" fontId="7" fillId="0" borderId="81" xfId="0" applyFont="1" applyBorder="1" applyAlignment="1">
      <alignment horizontal="left" vertical="top"/>
    </xf>
    <xf numFmtId="0" fontId="7" fillId="0" borderId="26" xfId="0" applyFont="1" applyBorder="1" applyAlignment="1">
      <alignment vertical="top" wrapText="1"/>
    </xf>
    <xf numFmtId="0" fontId="7" fillId="0" borderId="0" xfId="70" quotePrefix="1" applyAlignment="1">
      <alignment horizontal="left" vertical="top" wrapText="1"/>
    </xf>
    <xf numFmtId="0" fontId="7" fillId="0" borderId="88" xfId="70" quotePrefix="1" applyBorder="1" applyAlignment="1">
      <alignment horizontal="left" vertical="top" wrapText="1"/>
    </xf>
    <xf numFmtId="0" fontId="0" fillId="0" borderId="89" xfId="70" applyFont="1" applyBorder="1" applyAlignment="1">
      <alignment horizontal="left" vertical="top" wrapText="1"/>
    </xf>
    <xf numFmtId="0" fontId="0" fillId="0" borderId="0" xfId="70" applyFont="1" applyAlignment="1">
      <alignment horizontal="left" vertical="top" wrapText="1"/>
    </xf>
    <xf numFmtId="0" fontId="0" fillId="0" borderId="88" xfId="70" applyFont="1" applyBorder="1" applyAlignment="1">
      <alignment horizontal="left" vertical="top" wrapText="1"/>
    </xf>
    <xf numFmtId="0" fontId="7" fillId="0" borderId="45" xfId="70" quotePrefix="1" applyBorder="1" applyAlignment="1">
      <alignment horizontal="left" vertical="top" wrapText="1"/>
    </xf>
    <xf numFmtId="0" fontId="8" fillId="0" borderId="30" xfId="70" quotePrefix="1" applyFont="1" applyBorder="1" applyAlignment="1" applyProtection="1">
      <alignment horizontal="left" vertical="top" wrapText="1"/>
      <protection hidden="1"/>
    </xf>
    <xf numFmtId="0" fontId="8" fillId="0" borderId="0" xfId="70" quotePrefix="1" applyFont="1" applyAlignment="1" applyProtection="1">
      <alignment horizontal="left" vertical="top" wrapText="1"/>
      <protection hidden="1"/>
    </xf>
    <xf numFmtId="0" fontId="8" fillId="0" borderId="45" xfId="70" quotePrefix="1" applyFont="1" applyBorder="1" applyAlignment="1" applyProtection="1">
      <alignment horizontal="left" vertical="top" wrapText="1"/>
      <protection hidden="1"/>
    </xf>
    <xf numFmtId="0" fontId="7" fillId="0" borderId="54" xfId="0" applyFont="1" applyBorder="1" applyAlignment="1">
      <alignment horizontal="left" vertical="top" wrapText="1"/>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5" fillId="0" borderId="31" xfId="0" applyFont="1" applyBorder="1" applyAlignment="1">
      <alignment horizontal="left" vertical="center"/>
    </xf>
    <xf numFmtId="0" fontId="5" fillId="0" borderId="0" xfId="0" applyFont="1" applyAlignment="1">
      <alignment horizontal="left" vertical="center"/>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5" fillId="0" borderId="42" xfId="0" applyFont="1" applyBorder="1" applyAlignment="1">
      <alignment horizontal="left" vertical="center"/>
    </xf>
    <xf numFmtId="0" fontId="5" fillId="0" borderId="16" xfId="0" applyFont="1" applyBorder="1" applyAlignment="1">
      <alignment horizontal="left" vertical="center"/>
    </xf>
    <xf numFmtId="2" fontId="14" fillId="0" borderId="30" xfId="71" applyNumberFormat="1" applyFont="1" applyBorder="1" applyAlignment="1">
      <alignment horizontal="left" vertical="top" wrapText="1"/>
    </xf>
    <xf numFmtId="2" fontId="14" fillId="0" borderId="0" xfId="71" applyNumberFormat="1" applyFont="1" applyAlignment="1">
      <alignment horizontal="left" vertical="top" wrapText="1"/>
    </xf>
    <xf numFmtId="2" fontId="14" fillId="0" borderId="45" xfId="71" applyNumberFormat="1" applyFont="1" applyBorder="1" applyAlignment="1">
      <alignment horizontal="left" vertical="top" wrapText="1"/>
    </xf>
    <xf numFmtId="0" fontId="14" fillId="0" borderId="30" xfId="72" applyFont="1" applyBorder="1" applyAlignment="1">
      <alignment horizontal="left" vertical="top" wrapText="1"/>
    </xf>
    <xf numFmtId="0" fontId="14" fillId="0" borderId="0" xfId="72" applyFont="1" applyAlignment="1">
      <alignment horizontal="left" vertical="top" wrapText="1"/>
    </xf>
    <xf numFmtId="0" fontId="14" fillId="0" borderId="45" xfId="72" applyFont="1" applyBorder="1" applyAlignment="1">
      <alignment horizontal="left" vertical="top" wrapText="1"/>
    </xf>
    <xf numFmtId="0" fontId="8" fillId="0" borderId="31" xfId="70" quotePrefix="1" applyFont="1" applyBorder="1" applyAlignment="1">
      <alignment horizontal="left" vertical="top" wrapText="1"/>
    </xf>
    <xf numFmtId="0" fontId="8" fillId="0" borderId="0" xfId="70" quotePrefix="1" applyFont="1" applyAlignment="1">
      <alignment horizontal="left" vertical="top" wrapText="1"/>
    </xf>
    <xf numFmtId="0" fontId="8" fillId="0" borderId="44" xfId="70" quotePrefix="1" applyFont="1" applyBorder="1" applyAlignment="1">
      <alignment horizontal="left" vertical="top" wrapText="1"/>
    </xf>
    <xf numFmtId="0" fontId="7" fillId="0" borderId="0" xfId="70" quotePrefix="1" applyAlignment="1" applyProtection="1">
      <alignment horizontal="left" vertical="top" wrapText="1"/>
      <protection hidden="1"/>
    </xf>
    <xf numFmtId="0" fontId="7" fillId="0" borderId="45" xfId="70" quotePrefix="1" applyBorder="1" applyAlignment="1" applyProtection="1">
      <alignment horizontal="left" vertical="top" wrapText="1"/>
      <protection hidden="1"/>
    </xf>
    <xf numFmtId="0" fontId="8" fillId="0" borderId="32" xfId="70" quotePrefix="1" applyFont="1" applyBorder="1" applyAlignment="1">
      <alignment horizontal="left" vertical="top"/>
    </xf>
    <xf numFmtId="0" fontId="8" fillId="0" borderId="0" xfId="70" quotePrefix="1" applyFont="1" applyAlignment="1">
      <alignment horizontal="left" vertical="top"/>
    </xf>
    <xf numFmtId="0" fontId="8" fillId="0" borderId="90" xfId="70" quotePrefix="1" applyFont="1" applyBorder="1" applyAlignment="1">
      <alignment horizontal="left" vertical="top"/>
    </xf>
    <xf numFmtId="0" fontId="7" fillId="0" borderId="0" xfId="70" applyAlignment="1" applyProtection="1">
      <alignment vertical="top" wrapText="1"/>
      <protection hidden="1"/>
    </xf>
    <xf numFmtId="0" fontId="7" fillId="0" borderId="45" xfId="70" applyBorder="1" applyAlignment="1" applyProtection="1">
      <alignment vertical="top" wrapText="1"/>
      <protection hidden="1"/>
    </xf>
    <xf numFmtId="0" fontId="7" fillId="0" borderId="52" xfId="70" quotePrefix="1" applyBorder="1" applyAlignment="1" applyProtection="1">
      <alignment horizontal="left" vertical="top" wrapText="1"/>
      <protection hidden="1"/>
    </xf>
    <xf numFmtId="0" fontId="8" fillId="0" borderId="72" xfId="0" applyFont="1" applyBorder="1" applyAlignment="1">
      <alignment horizontal="left" vertical="top" wrapText="1"/>
    </xf>
    <xf numFmtId="0" fontId="50" fillId="0" borderId="32" xfId="0" applyFont="1" applyBorder="1" applyAlignment="1" applyProtection="1">
      <alignment horizontal="left" vertical="top" wrapText="1"/>
      <protection hidden="1"/>
    </xf>
    <xf numFmtId="0" fontId="8" fillId="0" borderId="69" xfId="0" applyFont="1" applyBorder="1" applyAlignment="1">
      <alignment horizontal="left" vertical="top" wrapText="1"/>
    </xf>
    <xf numFmtId="0" fontId="50" fillId="0" borderId="69" xfId="0" applyFont="1" applyBorder="1" applyAlignment="1" applyProtection="1">
      <alignment horizontal="left" vertical="top" wrapText="1"/>
      <protection hidden="1"/>
    </xf>
    <xf numFmtId="0" fontId="7" fillId="0" borderId="84" xfId="70" applyBorder="1" applyAlignment="1">
      <alignment horizontal="left" vertical="top" wrapText="1"/>
    </xf>
    <xf numFmtId="0" fontId="7" fillId="0" borderId="0" xfId="129" applyAlignment="1">
      <alignment horizontal="left" vertical="center" wrapText="1"/>
    </xf>
    <xf numFmtId="0" fontId="7" fillId="0" borderId="83" xfId="129" applyBorder="1" applyAlignment="1">
      <alignment horizontal="left" vertical="center" wrapText="1"/>
    </xf>
    <xf numFmtId="2" fontId="5" fillId="0" borderId="0" xfId="0" quotePrefix="1" applyNumberFormat="1" applyFont="1" applyAlignment="1" applyProtection="1">
      <alignment vertical="top" wrapText="1"/>
      <protection hidden="1"/>
    </xf>
    <xf numFmtId="2" fontId="8" fillId="0" borderId="31" xfId="0" applyNumberFormat="1" applyFont="1" applyBorder="1" applyAlignment="1" applyProtection="1">
      <alignment vertical="top" wrapText="1"/>
      <protection hidden="1"/>
    </xf>
    <xf numFmtId="2" fontId="8" fillId="0" borderId="0" xfId="0" applyNumberFormat="1" applyFont="1" applyAlignment="1" applyProtection="1">
      <alignment vertical="top" wrapText="1"/>
      <protection hidden="1"/>
    </xf>
    <xf numFmtId="2" fontId="8" fillId="0" borderId="26" xfId="0" applyNumberFormat="1" applyFont="1" applyBorder="1" applyAlignment="1" applyProtection="1">
      <alignment vertical="top" wrapText="1"/>
      <protection hidden="1"/>
    </xf>
    <xf numFmtId="0" fontId="8" fillId="0" borderId="0" xfId="0" applyFont="1" applyAlignment="1" applyProtection="1">
      <alignment vertical="top" wrapText="1"/>
      <protection hidden="1"/>
    </xf>
    <xf numFmtId="2" fontId="7" fillId="0" borderId="0" xfId="0" applyNumberFormat="1" applyFont="1" applyAlignment="1" applyProtection="1">
      <alignment vertical="top" wrapText="1"/>
      <protection hidden="1"/>
    </xf>
    <xf numFmtId="0" fontId="0" fillId="0" borderId="0" xfId="0" applyAlignment="1" applyProtection="1">
      <alignment vertical="top" wrapText="1"/>
      <protection hidden="1"/>
    </xf>
    <xf numFmtId="2" fontId="7" fillId="0" borderId="0" xfId="0" applyNumberFormat="1" applyFont="1" applyAlignment="1" applyProtection="1">
      <alignment vertical="center" wrapText="1"/>
      <protection hidden="1"/>
    </xf>
    <xf numFmtId="0" fontId="0" fillId="0" borderId="0" xfId="0" applyAlignment="1" applyProtection="1">
      <alignment vertical="center" wrapText="1"/>
      <protection hidden="1"/>
    </xf>
    <xf numFmtId="2" fontId="7" fillId="0" borderId="0" xfId="0" applyNumberFormat="1" applyFont="1" applyAlignment="1" applyProtection="1">
      <alignment horizontal="left" vertical="top" wrapText="1"/>
      <protection hidden="1"/>
    </xf>
    <xf numFmtId="2" fontId="7" fillId="0" borderId="26" xfId="0" applyNumberFormat="1" applyFont="1" applyBorder="1" applyAlignment="1" applyProtection="1">
      <alignment horizontal="left" vertical="top" wrapText="1"/>
      <protection hidden="1"/>
    </xf>
    <xf numFmtId="0" fontId="8" fillId="0" borderId="26" xfId="0" applyFont="1" applyBorder="1" applyAlignment="1" applyProtection="1">
      <alignment vertical="top" wrapText="1"/>
      <protection hidden="1"/>
    </xf>
    <xf numFmtId="0" fontId="8" fillId="0" borderId="31" xfId="0" quotePrefix="1" applyFont="1" applyBorder="1" applyAlignment="1" applyProtection="1">
      <alignment horizontal="left" vertical="top" wrapText="1"/>
      <protection hidden="1"/>
    </xf>
    <xf numFmtId="0" fontId="8" fillId="0" borderId="0" xfId="0" quotePrefix="1" applyFont="1" applyAlignment="1" applyProtection="1">
      <alignment horizontal="left" vertical="top" wrapText="1"/>
      <protection hidden="1"/>
    </xf>
    <xf numFmtId="0" fontId="8" fillId="0" borderId="26" xfId="0" quotePrefix="1" applyFont="1" applyBorder="1" applyAlignment="1" applyProtection="1">
      <alignment horizontal="left" vertical="top" wrapText="1"/>
      <protection hidden="1"/>
    </xf>
    <xf numFmtId="0" fontId="8" fillId="0" borderId="31" xfId="0" applyFont="1" applyBorder="1" applyAlignment="1" applyProtection="1">
      <alignment vertical="top" wrapText="1"/>
      <protection hidden="1"/>
    </xf>
    <xf numFmtId="2" fontId="7" fillId="0" borderId="91" xfId="0" applyNumberFormat="1" applyFont="1" applyBorder="1" applyAlignment="1" applyProtection="1">
      <alignment horizontal="left" vertical="top" wrapText="1"/>
      <protection hidden="1"/>
    </xf>
    <xf numFmtId="0" fontId="5" fillId="0" borderId="20" xfId="0" applyFont="1" applyBorder="1" applyAlignment="1">
      <alignment horizontal="left" vertical="center"/>
    </xf>
    <xf numFmtId="0" fontId="5" fillId="0" borderId="13" xfId="0" applyFont="1" applyBorder="1" applyAlignment="1">
      <alignment horizontal="left" vertical="center"/>
    </xf>
    <xf numFmtId="0" fontId="5" fillId="0" borderId="30" xfId="0" applyFont="1" applyBorder="1" applyAlignment="1">
      <alignment horizontal="left" vertical="center"/>
    </xf>
    <xf numFmtId="0" fontId="5" fillId="0" borderId="33" xfId="0" applyFont="1" applyBorder="1" applyAlignment="1">
      <alignment horizontal="left" vertical="center"/>
    </xf>
    <xf numFmtId="2" fontId="5" fillId="0" borderId="26" xfId="0" quotePrefix="1" applyNumberFormat="1" applyFont="1" applyBorder="1" applyAlignment="1" applyProtection="1">
      <alignment vertical="top" wrapText="1"/>
      <protection hidden="1"/>
    </xf>
    <xf numFmtId="2" fontId="7" fillId="0" borderId="91" xfId="0" applyNumberFormat="1" applyFont="1" applyBorder="1" applyAlignment="1" applyProtection="1">
      <alignment vertical="top" wrapText="1"/>
      <protection hidden="1"/>
    </xf>
    <xf numFmtId="2" fontId="7" fillId="0" borderId="26" xfId="0" applyNumberFormat="1" applyFont="1" applyBorder="1" applyAlignment="1" applyProtection="1">
      <alignment vertical="top" wrapText="1"/>
      <protection hidden="1"/>
    </xf>
    <xf numFmtId="2" fontId="7" fillId="0" borderId="83" xfId="0" applyNumberFormat="1" applyFont="1" applyBorder="1" applyAlignment="1" applyProtection="1">
      <alignment horizontal="left" vertical="top" wrapText="1"/>
      <protection hidden="1"/>
    </xf>
    <xf numFmtId="0" fontId="5" fillId="0" borderId="43" xfId="0" applyFont="1" applyBorder="1" applyAlignment="1">
      <alignment horizontal="left" vertical="center"/>
    </xf>
    <xf numFmtId="2" fontId="5" fillId="0" borderId="0" xfId="0" quotePrefix="1" applyNumberFormat="1" applyFont="1" applyAlignment="1" applyProtection="1">
      <alignment horizontal="left" vertical="top" wrapText="1"/>
      <protection hidden="1"/>
    </xf>
    <xf numFmtId="2" fontId="5" fillId="0" borderId="83" xfId="0" quotePrefix="1" applyNumberFormat="1" applyFont="1" applyBorder="1" applyAlignment="1" applyProtection="1">
      <alignment horizontal="left" vertical="top" wrapText="1"/>
      <protection hidden="1"/>
    </xf>
    <xf numFmtId="2" fontId="7" fillId="0" borderId="52" xfId="0" applyNumberFormat="1" applyFont="1" applyBorder="1" applyAlignment="1" applyProtection="1">
      <alignment horizontal="left" vertical="top" wrapText="1"/>
      <protection hidden="1"/>
    </xf>
    <xf numFmtId="0" fontId="7" fillId="0" borderId="31" xfId="0" quotePrefix="1" applyFont="1" applyBorder="1" applyAlignment="1" applyProtection="1">
      <alignment vertical="top" wrapText="1"/>
      <protection hidden="1"/>
    </xf>
    <xf numFmtId="0" fontId="7" fillId="0" borderId="0" xfId="0" quotePrefix="1" applyFont="1" applyAlignment="1" applyProtection="1">
      <alignment vertical="top" wrapText="1"/>
      <protection hidden="1"/>
    </xf>
    <xf numFmtId="0" fontId="7" fillId="0" borderId="26" xfId="0" quotePrefix="1" applyFont="1" applyBorder="1" applyAlignment="1" applyProtection="1">
      <alignment vertical="top" wrapText="1"/>
      <protection hidden="1"/>
    </xf>
    <xf numFmtId="0" fontId="0" fillId="0" borderId="26" xfId="0" applyBorder="1" applyAlignment="1" applyProtection="1">
      <alignment vertical="top" wrapText="1"/>
      <protection hidden="1"/>
    </xf>
    <xf numFmtId="2" fontId="5" fillId="0" borderId="80" xfId="0" quotePrefix="1" applyNumberFormat="1" applyFont="1" applyBorder="1" applyAlignment="1" applyProtection="1">
      <alignment vertical="top" wrapText="1"/>
      <protection hidden="1"/>
    </xf>
    <xf numFmtId="2" fontId="50" fillId="0" borderId="56" xfId="0" quotePrefix="1" applyNumberFormat="1" applyFont="1" applyBorder="1" applyAlignment="1" applyProtection="1">
      <alignment vertical="top" wrapText="1"/>
      <protection hidden="1"/>
    </xf>
    <xf numFmtId="2" fontId="50" fillId="0" borderId="0" xfId="0" quotePrefix="1" applyNumberFormat="1" applyFont="1" applyAlignment="1" applyProtection="1">
      <alignment vertical="top" wrapText="1"/>
      <protection hidden="1"/>
    </xf>
    <xf numFmtId="2" fontId="50" fillId="0" borderId="80" xfId="0" quotePrefix="1" applyNumberFormat="1" applyFont="1" applyBorder="1" applyAlignment="1" applyProtection="1">
      <alignment vertical="top" wrapText="1"/>
      <protection hidden="1"/>
    </xf>
    <xf numFmtId="2" fontId="8" fillId="0" borderId="70" xfId="0" applyNumberFormat="1" applyFont="1" applyBorder="1" applyAlignment="1" applyProtection="1">
      <alignment horizontal="left" vertical="top" wrapText="1"/>
      <protection hidden="1"/>
    </xf>
    <xf numFmtId="2" fontId="8" fillId="0" borderId="0" xfId="0" applyNumberFormat="1" applyFont="1" applyAlignment="1" applyProtection="1">
      <alignment horizontal="left" vertical="top" wrapText="1"/>
      <protection hidden="1"/>
    </xf>
    <xf numFmtId="2" fontId="8" fillId="0" borderId="83" xfId="0" applyNumberFormat="1" applyFont="1" applyBorder="1" applyAlignment="1" applyProtection="1">
      <alignment horizontal="left" vertical="top" wrapText="1"/>
      <protection hidden="1"/>
    </xf>
    <xf numFmtId="2" fontId="7" fillId="0" borderId="84" xfId="0" applyNumberFormat="1" applyFont="1" applyBorder="1" applyAlignment="1" applyProtection="1">
      <alignment horizontal="left" vertical="top" wrapText="1"/>
      <protection hidden="1"/>
    </xf>
    <xf numFmtId="2" fontId="50" fillId="0" borderId="31" xfId="0" quotePrefix="1" applyNumberFormat="1" applyFont="1" applyBorder="1" applyAlignment="1" applyProtection="1">
      <alignment vertical="top" wrapText="1"/>
      <protection hidden="1"/>
    </xf>
    <xf numFmtId="2" fontId="50" fillId="0" borderId="26" xfId="0" quotePrefix="1" applyNumberFormat="1" applyFont="1" applyBorder="1" applyAlignment="1" applyProtection="1">
      <alignment vertical="top" wrapText="1"/>
      <protection hidden="1"/>
    </xf>
    <xf numFmtId="0" fontId="8" fillId="0" borderId="38" xfId="0" applyFont="1" applyBorder="1" applyAlignment="1">
      <alignment horizontal="center" vertical="top" wrapText="1"/>
    </xf>
    <xf numFmtId="0" fontId="7" fillId="0" borderId="0" xfId="0" quotePrefix="1" applyFont="1" applyAlignment="1" applyProtection="1">
      <alignment horizontal="left" vertical="top" wrapText="1"/>
      <protection hidden="1"/>
    </xf>
    <xf numFmtId="0" fontId="7" fillId="0" borderId="83" xfId="0" quotePrefix="1" applyFont="1" applyBorder="1" applyAlignment="1" applyProtection="1">
      <alignment horizontal="left" vertical="top" wrapText="1"/>
      <protection hidden="1"/>
    </xf>
    <xf numFmtId="2" fontId="7" fillId="0" borderId="0" xfId="0" applyNumberFormat="1" applyFont="1" applyAlignment="1" applyProtection="1">
      <alignment horizontal="center" vertical="top" wrapText="1"/>
      <protection hidden="1"/>
    </xf>
    <xf numFmtId="2" fontId="7" fillId="0" borderId="26" xfId="0" applyNumberFormat="1" applyFont="1" applyBorder="1" applyAlignment="1" applyProtection="1">
      <alignment horizontal="center" vertical="top" wrapText="1"/>
      <protection hidden="1"/>
    </xf>
    <xf numFmtId="0" fontId="8" fillId="0" borderId="62" xfId="71" applyFont="1" applyBorder="1" applyAlignment="1">
      <alignment horizontal="left" vertical="center" wrapText="1"/>
    </xf>
    <xf numFmtId="0" fontId="5" fillId="0" borderId="57" xfId="0" applyFont="1" applyBorder="1" applyAlignment="1">
      <alignment horizontal="left" vertical="center"/>
    </xf>
    <xf numFmtId="0" fontId="5" fillId="0" borderId="56" xfId="0" applyFont="1" applyBorder="1" applyAlignment="1">
      <alignment horizontal="left" vertical="center"/>
    </xf>
    <xf numFmtId="0" fontId="50" fillId="0" borderId="70" xfId="0" applyFont="1" applyBorder="1" applyAlignment="1">
      <alignment horizontal="left" vertical="top" wrapText="1"/>
    </xf>
    <xf numFmtId="0" fontId="50" fillId="0" borderId="0" xfId="0" applyFont="1" applyAlignment="1">
      <alignment horizontal="left" vertical="top" wrapText="1"/>
    </xf>
    <xf numFmtId="0" fontId="50" fillId="0" borderId="26" xfId="0" applyFont="1" applyBorder="1" applyAlignment="1">
      <alignment horizontal="left" vertical="top" wrapText="1"/>
    </xf>
    <xf numFmtId="0" fontId="8" fillId="0" borderId="52" xfId="0" applyFont="1" applyBorder="1" applyAlignment="1" applyProtection="1">
      <alignment vertical="top" wrapText="1"/>
      <protection hidden="1"/>
    </xf>
    <xf numFmtId="2" fontId="14" fillId="0" borderId="69" xfId="71" applyNumberFormat="1" applyFont="1" applyBorder="1" applyAlignment="1">
      <alignment horizontal="left" vertical="top" wrapText="1"/>
    </xf>
    <xf numFmtId="2" fontId="14" fillId="0" borderId="82" xfId="71" applyNumberFormat="1" applyFont="1" applyBorder="1" applyAlignment="1">
      <alignment horizontal="left" vertical="top" wrapText="1"/>
    </xf>
    <xf numFmtId="0" fontId="5" fillId="0" borderId="0" xfId="0" applyFont="1" applyAlignment="1">
      <alignment horizontal="left" vertical="top" wrapText="1"/>
    </xf>
    <xf numFmtId="0" fontId="5" fillId="0" borderId="83" xfId="0" applyFont="1" applyBorder="1" applyAlignment="1">
      <alignment horizontal="left" vertical="top" wrapText="1"/>
    </xf>
    <xf numFmtId="0" fontId="8" fillId="0" borderId="56" xfId="0" applyFont="1" applyBorder="1" applyAlignment="1" applyProtection="1">
      <alignment horizontal="left" vertical="top" wrapText="1"/>
      <protection hidden="1"/>
    </xf>
    <xf numFmtId="0" fontId="8" fillId="0" borderId="0" xfId="0" applyFont="1" applyAlignment="1" applyProtection="1">
      <alignment horizontal="left" vertical="top" wrapText="1"/>
      <protection hidden="1"/>
    </xf>
    <xf numFmtId="0" fontId="8" fillId="0" borderId="85" xfId="0" applyFont="1" applyBorder="1" applyAlignment="1" applyProtection="1">
      <alignment horizontal="left" vertical="top" wrapText="1"/>
      <protection hidden="1"/>
    </xf>
    <xf numFmtId="0" fontId="8" fillId="0" borderId="60" xfId="0" applyFont="1" applyBorder="1" applyAlignment="1" applyProtection="1">
      <alignment vertical="top" wrapText="1"/>
      <protection hidden="1"/>
    </xf>
    <xf numFmtId="0" fontId="50" fillId="0" borderId="56" xfId="0" applyFont="1" applyBorder="1" applyAlignment="1">
      <alignment horizontal="left" vertical="top" wrapText="1"/>
    </xf>
    <xf numFmtId="0" fontId="50" fillId="0" borderId="85" xfId="0" applyFont="1" applyBorder="1" applyAlignment="1">
      <alignment horizontal="left" vertical="top" wrapText="1"/>
    </xf>
    <xf numFmtId="2" fontId="7" fillId="0" borderId="0" xfId="0" quotePrefix="1" applyNumberFormat="1" applyFont="1" applyAlignment="1" applyProtection="1">
      <alignment vertical="top" wrapText="1"/>
      <protection hidden="1"/>
    </xf>
    <xf numFmtId="2" fontId="7" fillId="0" borderId="26" xfId="0" quotePrefix="1" applyNumberFormat="1" applyFont="1" applyBorder="1" applyAlignment="1" applyProtection="1">
      <alignment vertical="top" wrapText="1"/>
      <protection hidden="1"/>
    </xf>
    <xf numFmtId="0" fontId="7" fillId="0" borderId="0" xfId="0" applyFont="1" applyAlignment="1" applyProtection="1">
      <alignment horizontal="left" vertical="top" wrapText="1"/>
      <protection hidden="1"/>
    </xf>
    <xf numFmtId="0" fontId="7" fillId="0" borderId="85" xfId="0" applyFont="1" applyBorder="1" applyAlignment="1" applyProtection="1">
      <alignment horizontal="left" vertical="top" wrapText="1"/>
      <protection hidden="1"/>
    </xf>
    <xf numFmtId="2" fontId="7" fillId="0" borderId="70" xfId="0" applyNumberFormat="1" applyFont="1" applyBorder="1" applyAlignment="1" applyProtection="1">
      <alignment vertical="top" wrapText="1"/>
      <protection hidden="1"/>
    </xf>
    <xf numFmtId="0" fontId="8" fillId="0" borderId="70" xfId="0" applyFont="1" applyBorder="1" applyAlignment="1" applyProtection="1">
      <alignment vertical="top" wrapText="1"/>
      <protection hidden="1"/>
    </xf>
    <xf numFmtId="0" fontId="7" fillId="0" borderId="70" xfId="0" quotePrefix="1" applyFont="1" applyBorder="1" applyAlignment="1" applyProtection="1">
      <alignment vertical="top" wrapText="1"/>
      <protection hidden="1"/>
    </xf>
    <xf numFmtId="0" fontId="8" fillId="0" borderId="56" xfId="0" quotePrefix="1" applyFont="1" applyBorder="1" applyAlignment="1" applyProtection="1">
      <alignment horizontal="left" vertical="top" wrapText="1"/>
      <protection hidden="1"/>
    </xf>
    <xf numFmtId="0" fontId="8" fillId="0" borderId="85" xfId="0" quotePrefix="1" applyFont="1" applyBorder="1" applyAlignment="1" applyProtection="1">
      <alignment horizontal="left" vertical="top" wrapText="1"/>
      <protection hidden="1"/>
    </xf>
    <xf numFmtId="0" fontId="7" fillId="0" borderId="0" xfId="180" applyAlignment="1">
      <alignment vertical="top" wrapText="1"/>
    </xf>
    <xf numFmtId="0" fontId="7" fillId="0" borderId="26" xfId="180" applyBorder="1" applyAlignment="1">
      <alignment vertical="top" wrapText="1"/>
    </xf>
    <xf numFmtId="2" fontId="7" fillId="0" borderId="85" xfId="0" applyNumberFormat="1" applyFont="1" applyBorder="1" applyAlignment="1" applyProtection="1">
      <alignment horizontal="left" vertical="top" wrapText="1"/>
      <protection hidden="1"/>
    </xf>
    <xf numFmtId="0" fontId="8" fillId="0" borderId="70" xfId="0" quotePrefix="1" applyFont="1" applyBorder="1" applyAlignment="1" applyProtection="1">
      <alignment horizontal="left" vertical="top" wrapText="1"/>
      <protection hidden="1"/>
    </xf>
    <xf numFmtId="0" fontId="14" fillId="0" borderId="69" xfId="72" applyFont="1" applyBorder="1" applyAlignment="1">
      <alignment horizontal="left" vertical="top" wrapText="1"/>
    </xf>
    <xf numFmtId="0" fontId="14" fillId="0" borderId="81" xfId="72" applyFont="1" applyBorder="1" applyAlignment="1">
      <alignment horizontal="left" vertical="top" wrapText="1"/>
    </xf>
    <xf numFmtId="0" fontId="8" fillId="0" borderId="70" xfId="180" applyFont="1" applyBorder="1" applyAlignment="1">
      <alignment vertical="top" wrapText="1"/>
    </xf>
    <xf numFmtId="0" fontId="8" fillId="0" borderId="0" xfId="180" applyFont="1" applyAlignment="1">
      <alignment vertical="top" wrapText="1"/>
    </xf>
    <xf numFmtId="0" fontId="8" fillId="0" borderId="26" xfId="180" applyFont="1" applyBorder="1" applyAlignment="1">
      <alignment vertical="top" wrapText="1"/>
    </xf>
    <xf numFmtId="0" fontId="8" fillId="0" borderId="69" xfId="72" applyFont="1" applyBorder="1" applyAlignment="1">
      <alignment horizontal="left" vertical="top" wrapText="1"/>
    </xf>
    <xf numFmtId="0" fontId="8" fillId="0" borderId="0" xfId="72" applyFont="1" applyAlignment="1">
      <alignment horizontal="left" vertical="top" wrapText="1"/>
    </xf>
    <xf numFmtId="0" fontId="8" fillId="0" borderId="81" xfId="72" applyFont="1" applyBorder="1" applyAlignment="1">
      <alignment horizontal="left" vertical="top" wrapText="1"/>
    </xf>
    <xf numFmtId="0" fontId="5" fillId="0" borderId="29" xfId="0" applyFont="1" applyBorder="1" applyAlignment="1">
      <alignment horizontal="left" vertical="center"/>
    </xf>
    <xf numFmtId="0" fontId="5" fillId="0" borderId="69" xfId="0" applyFont="1" applyBorder="1" applyAlignment="1">
      <alignment horizontal="left" vertical="center"/>
    </xf>
    <xf numFmtId="0" fontId="5" fillId="0" borderId="86" xfId="0" applyFont="1" applyBorder="1" applyAlignment="1">
      <alignment horizontal="left" vertical="center"/>
    </xf>
    <xf numFmtId="0" fontId="5" fillId="0" borderId="21" xfId="0" applyFont="1" applyBorder="1" applyAlignment="1">
      <alignment horizontal="left" vertical="center"/>
    </xf>
    <xf numFmtId="0" fontId="0" fillId="0" borderId="83" xfId="0" applyBorder="1" applyAlignment="1">
      <alignment vertical="top" wrapText="1"/>
    </xf>
    <xf numFmtId="2" fontId="5" fillId="0" borderId="85" xfId="0" quotePrefix="1" applyNumberFormat="1" applyFont="1" applyBorder="1" applyAlignment="1" applyProtection="1">
      <alignment vertical="top" wrapText="1"/>
      <protection hidden="1"/>
    </xf>
    <xf numFmtId="0" fontId="7" fillId="0" borderId="26" xfId="0" applyFont="1" applyBorder="1" applyAlignment="1" applyProtection="1">
      <alignment vertical="top" wrapText="1"/>
      <protection hidden="1"/>
    </xf>
    <xf numFmtId="0" fontId="8" fillId="0" borderId="69" xfId="71" applyFont="1" applyBorder="1" applyAlignment="1">
      <alignment horizontal="left" vertical="center" wrapText="1"/>
    </xf>
    <xf numFmtId="2" fontId="7" fillId="0" borderId="88" xfId="0" applyNumberFormat="1" applyFont="1" applyBorder="1" applyAlignment="1" applyProtection="1">
      <alignment horizontal="left" vertical="top" wrapText="1"/>
      <protection hidden="1"/>
    </xf>
    <xf numFmtId="0" fontId="8" fillId="0" borderId="88" xfId="0" applyFont="1" applyBorder="1" applyAlignment="1" applyProtection="1">
      <alignment vertical="top" wrapText="1"/>
      <protection hidden="1"/>
    </xf>
    <xf numFmtId="2" fontId="7" fillId="0" borderId="56" xfId="0" applyNumberFormat="1" applyFont="1" applyBorder="1" applyAlignment="1" applyProtection="1">
      <alignment vertical="top" wrapText="1"/>
      <protection hidden="1"/>
    </xf>
    <xf numFmtId="2" fontId="7" fillId="0" borderId="88" xfId="0" applyNumberFormat="1" applyFont="1" applyBorder="1" applyAlignment="1" applyProtection="1">
      <alignment vertical="top" wrapText="1"/>
      <protection hidden="1"/>
    </xf>
    <xf numFmtId="0" fontId="8" fillId="0" borderId="88" xfId="0" quotePrefix="1" applyFont="1" applyBorder="1" applyAlignment="1" applyProtection="1">
      <alignment horizontal="left" vertical="top" wrapText="1"/>
      <protection hidden="1"/>
    </xf>
    <xf numFmtId="0" fontId="8" fillId="0" borderId="0" xfId="74" applyFont="1" applyAlignment="1">
      <alignment vertical="top" wrapText="1"/>
    </xf>
    <xf numFmtId="0" fontId="7" fillId="0" borderId="90" xfId="0" quotePrefix="1" applyFont="1" applyBorder="1" applyAlignment="1" applyProtection="1">
      <alignment horizontal="left" vertical="top" wrapText="1"/>
      <protection hidden="1"/>
    </xf>
    <xf numFmtId="0" fontId="7" fillId="0" borderId="88" xfId="180" applyBorder="1" applyAlignment="1">
      <alignment vertical="top" wrapText="1"/>
    </xf>
    <xf numFmtId="2" fontId="14" fillId="0" borderId="69" xfId="72" applyNumberFormat="1" applyFont="1" applyBorder="1" applyAlignment="1">
      <alignment horizontal="left" vertical="top" wrapText="1"/>
    </xf>
    <xf numFmtId="0" fontId="14" fillId="0" borderId="90" xfId="72" applyFont="1" applyBorder="1" applyAlignment="1">
      <alignment horizontal="left" vertical="top" wrapText="1"/>
    </xf>
    <xf numFmtId="0" fontId="8" fillId="0" borderId="90" xfId="0" applyFont="1" applyBorder="1" applyAlignment="1">
      <alignment horizontal="left" vertical="top" wrapText="1"/>
    </xf>
    <xf numFmtId="0" fontId="7" fillId="0" borderId="88" xfId="0" quotePrefix="1" applyFont="1" applyBorder="1" applyAlignment="1" applyProtection="1">
      <alignment horizontal="left" vertical="top" wrapText="1"/>
      <protection hidden="1"/>
    </xf>
    <xf numFmtId="0" fontId="8" fillId="0" borderId="56" xfId="180" applyFont="1" applyBorder="1" applyAlignment="1">
      <alignment vertical="top" wrapText="1"/>
    </xf>
    <xf numFmtId="0" fontId="8" fillId="0" borderId="88" xfId="180" applyFont="1" applyBorder="1" applyAlignment="1">
      <alignment vertical="top" wrapText="1"/>
    </xf>
    <xf numFmtId="0" fontId="59" fillId="0" borderId="56" xfId="0" quotePrefix="1" applyFont="1" applyBorder="1" applyAlignment="1" applyProtection="1">
      <alignment horizontal="left" vertical="top" wrapText="1"/>
      <protection hidden="1"/>
    </xf>
    <xf numFmtId="0" fontId="59" fillId="0" borderId="0" xfId="0" applyFont="1" applyAlignment="1" applyProtection="1">
      <alignment horizontal="left" vertical="top" wrapText="1"/>
      <protection hidden="1"/>
    </xf>
    <xf numFmtId="0" fontId="59" fillId="0" borderId="88" xfId="0" applyFont="1" applyBorder="1" applyAlignment="1" applyProtection="1">
      <alignment horizontal="left" vertical="top" wrapText="1"/>
      <protection hidden="1"/>
    </xf>
    <xf numFmtId="0" fontId="7" fillId="24" borderId="0" xfId="71" applyFill="1" applyAlignment="1">
      <alignment horizontal="left" vertical="top" wrapText="1"/>
    </xf>
    <xf numFmtId="0" fontId="7" fillId="0" borderId="0" xfId="71" applyAlignment="1">
      <alignment horizontal="left" vertical="top" wrapText="1"/>
    </xf>
  </cellXfs>
  <cellStyles count="239">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10" xfId="174" xr:uid="{11B7077D-9DB8-4140-9FA9-14DDDF2585F0}"/>
    <cellStyle name="Comma 10 2" xfId="234" xr:uid="{CDCB4786-3DEE-4149-A4D5-96AA387E8A26}"/>
    <cellStyle name="Comma 2" xfId="28" xr:uid="{00000000-0005-0000-0000-00001C000000}"/>
    <cellStyle name="Comma 2 2" xfId="29" xr:uid="{00000000-0005-0000-0000-00001D000000}"/>
    <cellStyle name="Comma 2 2 2" xfId="131" xr:uid="{CA03CA2D-B4BD-4CE8-9A1A-CED711F7E19A}"/>
    <cellStyle name="Comma 2 2 2 2" xfId="158" xr:uid="{4C515345-C62A-4C58-82D9-EAC77458D1F5}"/>
    <cellStyle name="Comma 2 2 2 2 2" xfId="221" xr:uid="{C6BBD28B-48EB-452F-ACE8-D60EE075F43D}"/>
    <cellStyle name="Comma 2 2 2 3" xfId="209" xr:uid="{D2EA0C98-197B-46A9-8D6B-E251264333B9}"/>
    <cellStyle name="Comma 2 2 3" xfId="175" xr:uid="{72B9C1E4-57EE-4BBC-B281-59EF40AE128C}"/>
    <cellStyle name="Comma 2 2 3 2" xfId="235" xr:uid="{DEC793E6-00E3-41F4-8F95-3D5517177613}"/>
    <cellStyle name="Comma 2 2 4" xfId="100" xr:uid="{EBAC39C3-9B55-49AD-B33F-D18660B3ECED}"/>
    <cellStyle name="Comma 2 2 4 2" xfId="188" xr:uid="{80539823-67C1-4DC3-AF49-4A8A0620494B}"/>
    <cellStyle name="Comma 2 3" xfId="121" xr:uid="{14BF88D7-AC43-4719-ABA8-963D0EBA53DF}"/>
    <cellStyle name="Comma 2 3 2" xfId="159" xr:uid="{2E20E559-675E-48D0-9998-11190B121FAC}"/>
    <cellStyle name="Comma 2 3 2 2" xfId="222" xr:uid="{B990B2C3-6970-45C6-8F25-EB3D5AE12F78}"/>
    <cellStyle name="Comma 2 3 3" xfId="201" xr:uid="{ABA7599A-D0AF-496B-B721-118F90F17741}"/>
    <cellStyle name="Comma 2 4" xfId="96" xr:uid="{0964B03D-56C5-41F1-A753-8CBE9270C169}"/>
    <cellStyle name="Comma 2 4 2" xfId="184" xr:uid="{91C609AD-ABE7-42C5-B7DD-C934E1E7C697}"/>
    <cellStyle name="Comma 3" xfId="30" xr:uid="{00000000-0005-0000-0000-00001E000000}"/>
    <cellStyle name="Comma 3 2" xfId="31" xr:uid="{00000000-0005-0000-0000-00001F000000}"/>
    <cellStyle name="Comma 3 2 2" xfId="133" xr:uid="{F1E1C7C1-7F3B-4FEF-8872-BF22B37AF350}"/>
    <cellStyle name="Comma 3 2 2 2" xfId="211" xr:uid="{DE4B0DB1-EE7E-4BD3-99C3-A81519D8E068}"/>
    <cellStyle name="Comma 3 2 3" xfId="101" xr:uid="{19C89A90-6990-4C4E-A372-7CA8CB4801F1}"/>
    <cellStyle name="Comma 3 2 3 2" xfId="189" xr:uid="{AB514AEB-EE05-48EA-A38B-B7C22490B5C3}"/>
    <cellStyle name="Comma 3 3" xfId="114" xr:uid="{CEEA668B-E0DA-4743-A42C-48003682B47D}"/>
    <cellStyle name="Comma 3 3 2" xfId="156" xr:uid="{D05761DD-4ED7-4284-8D3E-8191643F50C9}"/>
    <cellStyle name="Comma 3 3 2 2" xfId="220" xr:uid="{0CA2B212-A9F2-4C80-9EAC-6AE88013A70E}"/>
    <cellStyle name="Comma 3 3 3" xfId="196" xr:uid="{F71C48E0-C895-4CE1-800C-CF759F2860A8}"/>
    <cellStyle name="Comma 3 4" xfId="132" xr:uid="{1BE4E860-EA6F-4AE7-A82C-B2EE7E0DAE56}"/>
    <cellStyle name="Comma 3 4 2" xfId="210" xr:uid="{B7722912-D117-4EF1-8070-6A877281B7DF}"/>
    <cellStyle name="Comma 3 5" xfId="160" xr:uid="{9D1B79B7-62FC-4A90-9AA2-2877B0717007}"/>
    <cellStyle name="Comma 3 5 2" xfId="223" xr:uid="{C5642DC5-5986-4974-B361-3C71E6A063AF}"/>
    <cellStyle name="Comma 3 6" xfId="97" xr:uid="{5C2D0585-7D8A-48B2-921D-93615E40BED3}"/>
    <cellStyle name="Comma 3 6 2" xfId="185" xr:uid="{D31247BA-581F-42EF-AA21-E291C51D646B}"/>
    <cellStyle name="Comma 4" xfId="32" xr:uid="{00000000-0005-0000-0000-000020000000}"/>
    <cellStyle name="Comma 4 2" xfId="33" xr:uid="{00000000-0005-0000-0000-000021000000}"/>
    <cellStyle name="Comma 4 2 2" xfId="134" xr:uid="{C6B5EAFB-16E7-4DFB-A755-B2CFDFD103E1}"/>
    <cellStyle name="Comma 4 2 2 2" xfId="212" xr:uid="{45A06193-A4AF-4A54-9653-E759BA6079E7}"/>
    <cellStyle name="Comma 4 2 3" xfId="102" xr:uid="{A717133D-C3FC-44BA-A032-47BF10703A1E}"/>
    <cellStyle name="Comma 4 2 3 2" xfId="190" xr:uid="{DDF93968-2E45-4DE7-8A88-C65E70BD9DCF}"/>
    <cellStyle name="Comma 4 3" xfId="135" xr:uid="{0E8CFB05-4507-471D-B125-4F9ECE7DD348}"/>
    <cellStyle name="Comma 4 3 2" xfId="213" xr:uid="{4C005C16-A6F4-4398-98E0-85F99393FEC1}"/>
    <cellStyle name="Comma 4 4" xfId="98" xr:uid="{07744BA2-E89C-4A13-8ACF-A6559C4B1A46}"/>
    <cellStyle name="Comma 4 4 2" xfId="186" xr:uid="{6CEB72CE-1527-4FE2-A238-6C9D9A44968A}"/>
    <cellStyle name="Comma 5" xfId="34" xr:uid="{00000000-0005-0000-0000-000022000000}"/>
    <cellStyle name="Comma 5 2" xfId="35" xr:uid="{00000000-0005-0000-0000-000023000000}"/>
    <cellStyle name="Comma 5 2 2" xfId="136" xr:uid="{76B6C7D3-0FFC-4C45-B7B8-27FB757780EB}"/>
    <cellStyle name="Comma 5 2 2 2" xfId="214" xr:uid="{2A40183E-5231-4868-A8E8-BA6279E70548}"/>
    <cellStyle name="Comma 5 2 3" xfId="104" xr:uid="{11E89502-4C0A-42CC-B3F7-81B4F7FEE922}"/>
    <cellStyle name="Comma 5 2 3 2" xfId="192" xr:uid="{031E0BB7-E78C-4B47-94BD-9C8EBD081E5D}"/>
    <cellStyle name="Comma 5 3" xfId="137" xr:uid="{5B803D56-0A0A-42E0-8974-AE4FBA0D1A2A}"/>
    <cellStyle name="Comma 5 3 2" xfId="215" xr:uid="{94BFCC90-506C-4AFE-B3AD-C570DAF83E7B}"/>
    <cellStyle name="Comma 5 4" xfId="103" xr:uid="{26989F9A-D5DE-46A2-9B6B-754923B5A168}"/>
    <cellStyle name="Comma 5 4 2" xfId="191" xr:uid="{67B5CE20-75AE-47C0-BF74-446B87984BA3}"/>
    <cellStyle name="Comma 6" xfId="36" xr:uid="{00000000-0005-0000-0000-000024000000}"/>
    <cellStyle name="Comma 6 2" xfId="138" xr:uid="{B1638DBC-E731-4C26-8085-BD4C68903B37}"/>
    <cellStyle name="Comma 6 2 2" xfId="216" xr:uid="{9D50F799-E9D2-4CB1-BCC9-E75223DE5384}"/>
    <cellStyle name="Comma 6 3" xfId="99" xr:uid="{582E8D4B-A767-46AA-86E7-3ED41BAFE17A}"/>
    <cellStyle name="Comma 6 3 2" xfId="187" xr:uid="{6CB0E8DD-2AAA-485F-8192-167B89A7348A}"/>
    <cellStyle name="Comma 6 4" xfId="182" xr:uid="{50954EC5-95D9-4E0A-A292-3247EC63578B}"/>
    <cellStyle name="Comma 7" xfId="37" xr:uid="{00000000-0005-0000-0000-000025000000}"/>
    <cellStyle name="Comma 7 2" xfId="139" xr:uid="{972C9C79-779C-48F5-9D4C-A5845CF49EF3}"/>
    <cellStyle name="Comma 7 2 2" xfId="217" xr:uid="{43ECA2F1-CBD0-4C7B-A0E7-AA96F0E04875}"/>
    <cellStyle name="Comma 7 3" xfId="105" xr:uid="{FCCB3ED1-BDB9-4547-8CED-C8CE6333B116}"/>
    <cellStyle name="Comma 7 3 2" xfId="193" xr:uid="{8BDCE7C1-E50B-4631-A366-A819D9B39723}"/>
    <cellStyle name="Comma 8" xfId="140" xr:uid="{FE01ED71-919C-4E9A-9C51-13B74154B1DB}"/>
    <cellStyle name="Comma 8 2" xfId="218" xr:uid="{2F86974C-4003-467C-B68F-0BEA13D43225}"/>
    <cellStyle name="Comma 9" xfId="161" xr:uid="{FE92DEB9-627C-477E-8AA5-B12CA396BAA1}"/>
    <cellStyle name="Comma 9 2" xfId="224" xr:uid="{F69E3DEB-6DAB-4BD1-A8B6-C075F4730604}"/>
    <cellStyle name="Comma_40792KD-B-06-Repair" xfId="38" xr:uid="{00000000-0005-0000-0000-000029000000}"/>
    <cellStyle name="Comma_40792-PD SOQ " xfId="39" xr:uid="{00000000-0005-0000-0000-00002C000000}"/>
    <cellStyle name="Comma_40792-PD SOQ  2" xfId="183" xr:uid="{BCCD025E-0832-4A27-8315-BA129E928AB9}"/>
    <cellStyle name="Comma0" xfId="40" xr:uid="{00000000-0005-0000-0000-000036000000}"/>
    <cellStyle name="Comma0 2" xfId="41" xr:uid="{00000000-0005-0000-0000-000037000000}"/>
    <cellStyle name="Comma0 2 2" xfId="42" xr:uid="{00000000-0005-0000-0000-000038000000}"/>
    <cellStyle name="Comma0 2 2 2" xfId="94" xr:uid="{00000000-0005-0000-0000-000039000000}"/>
    <cellStyle name="Comma0 2 2 2 2" xfId="162" xr:uid="{ACF9CD67-D23E-470C-9DCB-E734C8DDEB23}"/>
    <cellStyle name="Comma0 2 3" xfId="116" xr:uid="{1E7FD70F-5FCB-4E22-A139-3A692C8D573E}"/>
    <cellStyle name="Comma0 3" xfId="43" xr:uid="{00000000-0005-0000-0000-00003A000000}"/>
    <cellStyle name="Comma0 3 2" xfId="44" xr:uid="{00000000-0005-0000-0000-00003B000000}"/>
    <cellStyle name="Comma0 3 2 2" xfId="141" xr:uid="{16969C04-6E62-4E56-9415-35A219340DC3}"/>
    <cellStyle name="Comma0 3 3" xfId="142" xr:uid="{F37C5BD8-1004-494E-913D-3C3456707714}"/>
    <cellStyle name="Comma0 4" xfId="45" xr:uid="{00000000-0005-0000-0000-00003C000000}"/>
    <cellStyle name="Comma0 4 2" xfId="46" xr:uid="{00000000-0005-0000-0000-00003D000000}"/>
    <cellStyle name="Comma0 4 2 2" xfId="143" xr:uid="{BB062755-BD52-4791-9B26-DEE15BBE9BC8}"/>
    <cellStyle name="Comma0 4 2 3" xfId="106" xr:uid="{A0F6248A-E696-4975-A4FD-85D90D00BB1D}"/>
    <cellStyle name="Comma0 4 3" xfId="144" xr:uid="{8B68F285-8D84-41A9-B68C-9545CB1C04EB}"/>
    <cellStyle name="Comma0 5" xfId="47" xr:uid="{00000000-0005-0000-0000-00003E000000}"/>
    <cellStyle name="Comma0 5 2" xfId="48" xr:uid="{00000000-0005-0000-0000-00003F000000}"/>
    <cellStyle name="Comma0 5 2 2" xfId="145" xr:uid="{C5E0BB2D-2F6C-4732-A788-F5764CF51E9D}"/>
    <cellStyle name="Comma0 5 3" xfId="146" xr:uid="{542379AC-4E41-4E29-BF18-45EFB17E0ECF}"/>
    <cellStyle name="Comma0 6" xfId="49" xr:uid="{00000000-0005-0000-0000-000040000000}"/>
    <cellStyle name="Comma0 6 2" xfId="147" xr:uid="{ADDB8764-E4C6-407F-9FB0-F6EE0292C02C}"/>
    <cellStyle name="Comma0 6 3" xfId="107" xr:uid="{20282071-C839-4E45-82B9-DD4DA14D4385}"/>
    <cellStyle name="Comma1" xfId="50" xr:uid="{00000000-0005-0000-0000-000041000000}"/>
    <cellStyle name="Comma1 2" xfId="51" xr:uid="{00000000-0005-0000-0000-000042000000}"/>
    <cellStyle name="Comma1 2 2" xfId="148" xr:uid="{5879D8B5-D303-47A2-BD40-36F317BBB29D}"/>
    <cellStyle name="Comma1 2 3" xfId="108" xr:uid="{2626F7CB-047F-4C74-81C3-5335CB946AB8}"/>
    <cellStyle name="Comma2" xfId="52" xr:uid="{00000000-0005-0000-0000-000043000000}"/>
    <cellStyle name="Comma3" xfId="53" xr:uid="{00000000-0005-0000-0000-000044000000}"/>
    <cellStyle name="Comma3 2" xfId="54" xr:uid="{00000000-0005-0000-0000-000045000000}"/>
    <cellStyle name="Comma3 2 2" xfId="149" xr:uid="{7D10CC1B-24D8-4373-9F68-41AC0FE65B3C}"/>
    <cellStyle name="Comma3 2 3" xfId="109" xr:uid="{758130CB-CB0C-4332-B0AA-4CF65234C621}"/>
    <cellStyle name="Currency" xfId="179" builtinId="4"/>
    <cellStyle name="Currency 2" xfId="55" xr:uid="{00000000-0005-0000-0000-000046000000}"/>
    <cellStyle name="Currency 2 2" xfId="150" xr:uid="{78B1CE45-A3C6-4468-A0E3-A3F31AA292C5}"/>
    <cellStyle name="Currency 2 2 2" xfId="219" xr:uid="{DF2F5FF1-8321-44EC-8991-D413ACE24EA9}"/>
    <cellStyle name="Currency 2 3" xfId="110" xr:uid="{25E30AF5-43D3-4892-A231-6348B6758E29}"/>
    <cellStyle name="Currency 2 3 2" xfId="194" xr:uid="{70630165-7AD6-4B1B-95A7-A6CC7065CF5C}"/>
    <cellStyle name="Date" xfId="56" xr:uid="{00000000-0005-0000-0000-000047000000}"/>
    <cellStyle name="Explanatory Text 2" xfId="57" xr:uid="{00000000-0005-0000-0000-000048000000}"/>
    <cellStyle name="Fixed" xfId="58" xr:uid="{00000000-0005-0000-0000-000049000000}"/>
    <cellStyle name="Good 2" xfId="59" xr:uid="{00000000-0005-0000-0000-00004A000000}"/>
    <cellStyle name="Heading 1 2" xfId="60" xr:uid="{00000000-0005-0000-0000-00004B000000}"/>
    <cellStyle name="Heading 2 2" xfId="61" xr:uid="{00000000-0005-0000-0000-00004C000000}"/>
    <cellStyle name="Heading 3 2" xfId="62" xr:uid="{00000000-0005-0000-0000-00004D000000}"/>
    <cellStyle name="Heading 4 2" xfId="63" xr:uid="{00000000-0005-0000-0000-00004E000000}"/>
    <cellStyle name="HEADING1" xfId="64" xr:uid="{00000000-0005-0000-0000-00004F000000}"/>
    <cellStyle name="HEADING2" xfId="65" xr:uid="{00000000-0005-0000-0000-000050000000}"/>
    <cellStyle name="Input 2" xfId="66" xr:uid="{00000000-0005-0000-0000-000051000000}"/>
    <cellStyle name="Linked Cell 2" xfId="67" xr:uid="{00000000-0005-0000-0000-000052000000}"/>
    <cellStyle name="Neutral 2" xfId="68" xr:uid="{00000000-0005-0000-0000-000053000000}"/>
    <cellStyle name="Normal" xfId="0" builtinId="0"/>
    <cellStyle name="Normal 10" xfId="163" xr:uid="{01C707AA-EB94-4EB6-9D71-46EFDA2D9CCF}"/>
    <cellStyle name="Normal 10 2" xfId="225" xr:uid="{FB536F46-14A3-4304-9E7E-C83718A9D3A4}"/>
    <cellStyle name="Normal 2" xfId="69" xr:uid="{00000000-0005-0000-0000-000055000000}"/>
    <cellStyle name="Normal 2 2" xfId="70" xr:uid="{00000000-0005-0000-0000-000056000000}"/>
    <cellStyle name="Normal 2 2 2" xfId="130" xr:uid="{C66E33A5-B6A7-45F7-B53B-E38872254CB5}"/>
    <cellStyle name="Normal 2 2 2 2" xfId="157" xr:uid="{180029D5-5BDB-40FE-8C07-ABCFD1D6CC30}"/>
    <cellStyle name="Normal 2 3" xfId="115" xr:uid="{D82CE154-4F96-4044-98DC-D3C642B481AC}"/>
    <cellStyle name="Normal 2 3 2" xfId="164" xr:uid="{13958D17-5792-4B0B-9D94-FFDFB90C3B0F}"/>
    <cellStyle name="Normal 3" xfId="113" xr:uid="{B83B0FFB-F4CC-46DD-A1F4-8A92213CE788}"/>
    <cellStyle name="Normal 3 2" xfId="120" xr:uid="{80FCFE71-DD16-4518-B8C6-F8C6F13DD5AE}"/>
    <cellStyle name="Normal 3 2 2" xfId="200" xr:uid="{584F4F7D-DEBA-4ACC-82E1-913C14995F84}"/>
    <cellStyle name="Normal 3 3" xfId="122" xr:uid="{72B9EEE6-B75D-4A71-93EF-90F8A69B16D6}"/>
    <cellStyle name="Normal 3 3 2" xfId="202" xr:uid="{7A79C48F-0EC1-4212-ADDA-1FCB455919DF}"/>
    <cellStyle name="Normal 3 4" xfId="165" xr:uid="{CB0D0994-28C7-4E29-A691-77E59D086A0F}"/>
    <cellStyle name="Normal 3 4 2" xfId="226" xr:uid="{4D6999EC-A4BD-4ABF-BE01-7FDD0FE361F7}"/>
    <cellStyle name="Normal 3 5" xfId="166" xr:uid="{8F6EFD24-9C91-401B-8930-E63A85325BA3}"/>
    <cellStyle name="Normal 3 5 2" xfId="227" xr:uid="{07C7E3F3-DFFA-478C-A96D-1CE00D739E03}"/>
    <cellStyle name="Normal 3 6" xfId="176" xr:uid="{895EEE83-32B6-4742-A7DA-942CCB430F2D}"/>
    <cellStyle name="Normal 3 6 2" xfId="178" xr:uid="{0FAE47A6-5A90-4694-872F-7712256569C8}"/>
    <cellStyle name="Normal 3 6 2 2" xfId="238" xr:uid="{DDD79C8A-A4E2-4ABF-8C5C-D3245DE3D2ED}"/>
    <cellStyle name="Normal 3 6 3" xfId="236" xr:uid="{E6B581BF-2F50-40EB-BCA8-684CA6C796E4}"/>
    <cellStyle name="Normal 3 7" xfId="177" xr:uid="{D3B6CEE1-F41B-47FD-BAB1-3E83C9C32269}"/>
    <cellStyle name="Normal 3 7 2" xfId="237" xr:uid="{7E77F528-1052-409D-8F02-DFECCBAE69BF}"/>
    <cellStyle name="Normal 3 8" xfId="195" xr:uid="{842E67DE-4358-4B73-AABD-3305C3A11615}"/>
    <cellStyle name="Normal 4" xfId="119" xr:uid="{A39BB6D9-D827-4071-B6A7-D22956F939BE}"/>
    <cellStyle name="Normal 4 2" xfId="124" xr:uid="{72BDAFB6-FE11-4505-8B58-610AC77DAC7A}"/>
    <cellStyle name="Normal 4 2 2" xfId="204" xr:uid="{90B88213-FD52-4ACD-ABD7-6A11293C77CB}"/>
    <cellStyle name="Normal 4 3" xfId="125" xr:uid="{8490AA3A-FEA0-486C-9514-DD60F40CF3F3}"/>
    <cellStyle name="Normal 4 3 2" xfId="205" xr:uid="{803C51E7-3D49-4C56-A594-5CDC0C59DF40}"/>
    <cellStyle name="Normal 4 4" xfId="155" xr:uid="{0843B914-33CC-48B6-902C-86C156BB66B2}"/>
    <cellStyle name="Normal 4 5" xfId="167" xr:uid="{8BF56CEB-A7F0-4FFB-87FC-E1B00C2ABF31}"/>
    <cellStyle name="Normal 4 5 2" xfId="228" xr:uid="{8CE637D8-B67C-49EA-AEEC-179311A073C0}"/>
    <cellStyle name="Normal 4 6" xfId="199" xr:uid="{8B2B27E3-5195-4C75-B4F1-38ACF7526FC7}"/>
    <cellStyle name="Normal 5" xfId="117" xr:uid="{681D80D1-B70C-4082-A5A1-0409095AF2F9}"/>
    <cellStyle name="Normal 5 2" xfId="126" xr:uid="{BC1AB0BF-C30A-4F30-B8D0-4F88DC3207D9}"/>
    <cellStyle name="Normal 5 2 2" xfId="206" xr:uid="{FE3CB6BF-BA99-4061-99C8-F79B0A6F79E9}"/>
    <cellStyle name="Normal 5 3" xfId="127" xr:uid="{CC3F3BCE-78EA-48DF-96F2-C375FA3EE868}"/>
    <cellStyle name="Normal 5 3 2" xfId="207" xr:uid="{4C33C011-B711-4B93-B390-B88E815730CF}"/>
    <cellStyle name="Normal 5 4" xfId="168" xr:uid="{D27A7A27-044D-4D6E-99F8-FE4E56613671}"/>
    <cellStyle name="Normal 5 4 2" xfId="229" xr:uid="{B487C746-4E16-4794-B3BD-FDC0213CD425}"/>
    <cellStyle name="Normal 5 5" xfId="169" xr:uid="{1E52CC6C-48C3-43B9-973E-13590CF5BA7F}"/>
    <cellStyle name="Normal 5 5 2" xfId="230" xr:uid="{22D7BF9A-8C38-4E82-8984-EA62169D0AC2}"/>
    <cellStyle name="Normal 5 6" xfId="197" xr:uid="{7AAAF21D-621C-44DD-8109-4E71B33B9B6B}"/>
    <cellStyle name="Normal 6" xfId="118" xr:uid="{0B6EBA0F-92DD-4662-8FD5-701D8F102E68}"/>
    <cellStyle name="Normal 6 2" xfId="128" xr:uid="{611A81DE-B74A-4FCA-A9F3-7E33F76DA957}"/>
    <cellStyle name="Normal 6 2 2" xfId="208" xr:uid="{9C2D2E02-F457-440F-8871-FF2FB30B955A}"/>
    <cellStyle name="Normal 6 3" xfId="170" xr:uid="{16AD4873-F5C4-41DB-82F5-DF1A74E964F1}"/>
    <cellStyle name="Normal 6 3 2" xfId="231" xr:uid="{AA00A29B-5DF3-49B3-B8FB-3B9EAAF794B2}"/>
    <cellStyle name="Normal 6 4" xfId="171" xr:uid="{C8FAAE1B-0CBA-4671-A3A6-BC907483DF52}"/>
    <cellStyle name="Normal 6 4 2" xfId="232" xr:uid="{90430117-CFCA-4057-B3A9-3D208040AD0B}"/>
    <cellStyle name="Normal 6 5" xfId="198" xr:uid="{20BD6C08-46CF-42AD-8535-0CB0FCF7FBFC}"/>
    <cellStyle name="Normal 7" xfId="129" xr:uid="{7FC98D86-35CA-4B0A-8FDF-5103A7195B29}"/>
    <cellStyle name="Normal 8" xfId="123" xr:uid="{C189018C-706D-406B-B21F-E222B25B2A71}"/>
    <cellStyle name="Normal 8 2" xfId="203" xr:uid="{0AC95805-778F-4B8F-8EB7-65C2D6F7E231}"/>
    <cellStyle name="Normal 9" xfId="172" xr:uid="{5D7AF6D7-52AA-48FE-BA53-51D28BF94B7F}"/>
    <cellStyle name="Normal 9 2" xfId="233" xr:uid="{A32CC125-876F-43A0-A692-043FB30AD36A}"/>
    <cellStyle name="Normal_40792KD-B-06-Repair" xfId="71" xr:uid="{00000000-0005-0000-0000-00005A000000}"/>
    <cellStyle name="Normal_40792KD-B-06-Repair 2" xfId="93" xr:uid="{00000000-0005-0000-0000-00005B000000}"/>
    <cellStyle name="Normal_40792KD-B-06-Repair 3 2" xfId="92" xr:uid="{00000000-0005-0000-0000-00005F000000}"/>
    <cellStyle name="Normal_40803KD-B-06-Repair" xfId="180" xr:uid="{30B66913-80E7-4383-849D-7A8C1979D311}"/>
    <cellStyle name="Normal_Medium A1" xfId="72" xr:uid="{00000000-0005-0000-0000-00006D000000}"/>
    <cellStyle name="Normal_Medium A1 2 2" xfId="95" xr:uid="{00000000-0005-0000-0000-00006F000000}"/>
    <cellStyle name="Note 2" xfId="73" xr:uid="{00000000-0005-0000-0000-000072000000}"/>
    <cellStyle name="Note 2 2" xfId="151" xr:uid="{E4881BD9-84B0-432C-9DA2-F5205FA0D2C7}"/>
    <cellStyle name="OPSKRIF" xfId="74" xr:uid="{00000000-0005-0000-0000-000073000000}"/>
    <cellStyle name="OPSKRIF 2" xfId="75" xr:uid="{00000000-0005-0000-0000-000074000000}"/>
    <cellStyle name="OPSKRIF 2 2" xfId="76" xr:uid="{00000000-0005-0000-0000-000075000000}"/>
    <cellStyle name="OPSKRIF 3" xfId="77" xr:uid="{00000000-0005-0000-0000-000076000000}"/>
    <cellStyle name="OPSKRIF 3 2" xfId="78" xr:uid="{00000000-0005-0000-0000-000077000000}"/>
    <cellStyle name="OPSKRIF 4" xfId="79" xr:uid="{00000000-0005-0000-0000-000078000000}"/>
    <cellStyle name="OPSKRIF 4 2" xfId="111" xr:uid="{167320EF-009E-4A92-A9F8-D236CB51F5A0}"/>
    <cellStyle name="OPSKRIF_010_2 Schedule 12 Installation K" xfId="80" xr:uid="{00000000-0005-0000-0000-000079000000}"/>
    <cellStyle name="OPSKRIFTE" xfId="81" xr:uid="{00000000-0005-0000-0000-00007A000000}"/>
    <cellStyle name="OPSKRIFTE 2" xfId="82" xr:uid="{00000000-0005-0000-0000-00007B000000}"/>
    <cellStyle name="OPSKRIFTE 2 2" xfId="83" xr:uid="{00000000-0005-0000-0000-00007C000000}"/>
    <cellStyle name="or" xfId="84" xr:uid="{00000000-0005-0000-0000-00007D000000}"/>
    <cellStyle name="Output 2" xfId="85" xr:uid="{00000000-0005-0000-0000-00007E000000}"/>
    <cellStyle name="Percent" xfId="181" builtinId="5"/>
    <cellStyle name="Percent 2" xfId="86" xr:uid="{00000000-0005-0000-0000-00007F000000}"/>
    <cellStyle name="Percent 2 2" xfId="87" xr:uid="{00000000-0005-0000-0000-000080000000}"/>
    <cellStyle name="Percent 2 2 2" xfId="152" xr:uid="{296D5AFC-7B37-4383-98B9-F1B4C399D5E0}"/>
    <cellStyle name="Percent 2 3" xfId="153" xr:uid="{E279E400-952B-49DA-BC4F-2A62A4A02959}"/>
    <cellStyle name="Percent 3" xfId="88" xr:uid="{00000000-0005-0000-0000-000081000000}"/>
    <cellStyle name="Percent 3 2" xfId="154" xr:uid="{BB01731C-A799-4ADA-9DDC-BFB2B196D6DE}"/>
    <cellStyle name="Percent 3 3" xfId="112" xr:uid="{D43A741D-3B66-44F7-8C85-69F69B16F5BA}"/>
    <cellStyle name="Style 1" xfId="173" xr:uid="{E9540370-7854-4A2C-9D1F-0100CA9A3534}"/>
    <cellStyle name="Title 2" xfId="89" xr:uid="{00000000-0005-0000-0000-000082000000}"/>
    <cellStyle name="Total 2" xfId="90" xr:uid="{00000000-0005-0000-0000-000083000000}"/>
    <cellStyle name="Warning Text 2" xfId="91" xr:uid="{00000000-0005-0000-0000-000084000000}"/>
  </cellStyles>
  <dxfs count="0"/>
  <tableStyles count="0" defaultTableStyle="TableStyleMedium9" defaultPivotStyle="PivotStyleLight16"/>
  <colors>
    <mruColors>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My%20Documents\PORTS\Ports%20of%20Entry\JEPPE'S%20REEF\Jeppe's%20Reef%20Doc\07_SOQ.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ayments\Lebombo_BOQ_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aults"/>
      <sheetName val="2.2"/>
      <sheetName val="3.2"/>
      <sheetName val="4"/>
      <sheetName val="5"/>
      <sheetName val="6"/>
      <sheetName val="7"/>
      <sheetName val="11"/>
      <sheetName val="2_2"/>
      <sheetName val="CPA Master"/>
      <sheetName val="Kimberley"/>
      <sheetName val="Bloemfontein"/>
      <sheetName val="Pietermaritzburg"/>
      <sheetName val="Johannesbu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aults"/>
      <sheetName val="Project details"/>
      <sheetName val="1"/>
      <sheetName val="VOs"/>
      <sheetName val="Sum R"/>
      <sheetName val="Sum M"/>
      <sheetName val="Sum O"/>
      <sheetName val="Sum"/>
      <sheetName val="Penalties"/>
      <sheetName val="Certificate"/>
      <sheetName val="CPA"/>
      <sheetName val="Cashflow"/>
      <sheetName val="WorkSummary"/>
      <sheetName val="5.A1"/>
      <sheetName val="5.A2"/>
      <sheetName val="Minute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36"/>
  <sheetViews>
    <sheetView showGridLines="0" showZeros="0" view="pageBreakPreview" zoomScaleNormal="100" zoomScaleSheetLayoutView="100" workbookViewId="0">
      <pane ySplit="7" topLeftCell="A8" activePane="bottomLeft" state="frozen"/>
      <selection activeCell="B203" sqref="B203:F203"/>
      <selection pane="bottomLeft" activeCell="B2" sqref="B2"/>
    </sheetView>
  </sheetViews>
  <sheetFormatPr defaultColWidth="9.140625" defaultRowHeight="12.75" x14ac:dyDescent="0.2"/>
  <cols>
    <col min="1" max="1" width="19.85546875" customWidth="1"/>
    <col min="2" max="2" width="96.42578125" customWidth="1"/>
    <col min="3" max="3" width="9.140625" style="5"/>
    <col min="4" max="4" width="13.42578125" style="282" customWidth="1"/>
    <col min="5" max="5" width="15.42578125" customWidth="1"/>
    <col min="6" max="6" width="6.5703125" customWidth="1"/>
  </cols>
  <sheetData>
    <row r="1" spans="1:6" x14ac:dyDescent="0.2">
      <c r="A1" s="281" t="s">
        <v>0</v>
      </c>
      <c r="B1" s="26" t="s">
        <v>1064</v>
      </c>
    </row>
    <row r="2" spans="1:6" x14ac:dyDescent="0.2">
      <c r="A2" s="281" t="s">
        <v>1</v>
      </c>
      <c r="B2" t="s">
        <v>2</v>
      </c>
    </row>
    <row r="3" spans="1:6" ht="9.75" customHeight="1" x14ac:dyDescent="0.2">
      <c r="A3" s="281"/>
    </row>
    <row r="4" spans="1:6" x14ac:dyDescent="0.2">
      <c r="A4" s="283" t="s">
        <v>3</v>
      </c>
      <c r="B4" s="284"/>
    </row>
    <row r="5" spans="1:6" ht="9.75" customHeight="1" x14ac:dyDescent="0.2">
      <c r="A5" s="281"/>
    </row>
    <row r="6" spans="1:6" ht="53.25" customHeight="1" x14ac:dyDescent="0.2">
      <c r="A6" s="285" t="s">
        <v>4</v>
      </c>
      <c r="B6" s="921" t="s">
        <v>1063</v>
      </c>
      <c r="C6" s="921"/>
      <c r="D6" s="921"/>
      <c r="E6" s="286"/>
      <c r="F6" s="19"/>
    </row>
    <row r="7" spans="1:6" ht="9.75" customHeight="1" x14ac:dyDescent="0.2">
      <c r="A7" s="281"/>
    </row>
    <row r="8" spans="1:6" x14ac:dyDescent="0.2">
      <c r="A8" s="5" t="s">
        <v>5</v>
      </c>
      <c r="C8" s="5" t="s">
        <v>6</v>
      </c>
    </row>
    <row r="9" spans="1:6" x14ac:dyDescent="0.2">
      <c r="A9" s="5"/>
    </row>
    <row r="10" spans="1:6" x14ac:dyDescent="0.2">
      <c r="A10" s="6" t="s">
        <v>7</v>
      </c>
      <c r="B10" s="6" t="s">
        <v>8</v>
      </c>
      <c r="C10" s="287">
        <v>100</v>
      </c>
    </row>
    <row r="11" spans="1:6" x14ac:dyDescent="0.2">
      <c r="A11" s="6"/>
      <c r="B11" s="6"/>
      <c r="C11" s="287"/>
    </row>
    <row r="12" spans="1:6" x14ac:dyDescent="0.2">
      <c r="A12" s="26" t="s">
        <v>9</v>
      </c>
      <c r="B12" s="40" t="s">
        <v>966</v>
      </c>
      <c r="C12" s="287">
        <f>C10+100</f>
        <v>200</v>
      </c>
      <c r="D12" s="40"/>
      <c r="E12" s="40"/>
    </row>
    <row r="13" spans="1:6" x14ac:dyDescent="0.2">
      <c r="A13" s="6"/>
      <c r="B13" s="6"/>
      <c r="C13" s="287"/>
    </row>
    <row r="14" spans="1:6" x14ac:dyDescent="0.2">
      <c r="A14" s="26" t="s">
        <v>10</v>
      </c>
      <c r="B14" s="40" t="s">
        <v>967</v>
      </c>
      <c r="C14" s="287">
        <f t="shared" ref="C14" si="0">C12+100</f>
        <v>300</v>
      </c>
    </row>
    <row r="15" spans="1:6" x14ac:dyDescent="0.2">
      <c r="A15" s="6"/>
      <c r="B15" s="6"/>
      <c r="C15" s="287"/>
    </row>
    <row r="16" spans="1:6" x14ac:dyDescent="0.2">
      <c r="A16" s="26" t="s">
        <v>11</v>
      </c>
      <c r="B16" s="40" t="s">
        <v>968</v>
      </c>
      <c r="C16" s="287">
        <f t="shared" ref="C16" si="1">C14+100</f>
        <v>400</v>
      </c>
    </row>
    <row r="17" spans="1:5" x14ac:dyDescent="0.2">
      <c r="A17" s="26"/>
      <c r="B17" s="6"/>
      <c r="C17" s="287"/>
    </row>
    <row r="18" spans="1:5" x14ac:dyDescent="0.2">
      <c r="A18" s="26" t="s">
        <v>12</v>
      </c>
      <c r="B18" s="54" t="s">
        <v>777</v>
      </c>
      <c r="C18" s="287">
        <f t="shared" ref="C18" si="2">C16+100</f>
        <v>500</v>
      </c>
    </row>
    <row r="19" spans="1:5" x14ac:dyDescent="0.2">
      <c r="B19" s="6"/>
      <c r="C19" s="287"/>
    </row>
    <row r="20" spans="1:5" ht="25.5" x14ac:dyDescent="0.2">
      <c r="A20" s="232" t="s">
        <v>13</v>
      </c>
      <c r="B20" s="40" t="s">
        <v>1014</v>
      </c>
      <c r="C20" s="287">
        <f t="shared" ref="C20" si="3">C18+100</f>
        <v>600</v>
      </c>
    </row>
    <row r="21" spans="1:5" x14ac:dyDescent="0.2">
      <c r="A21" s="6"/>
      <c r="B21" s="6"/>
      <c r="C21" s="287"/>
    </row>
    <row r="22" spans="1:5" ht="25.5" x14ac:dyDescent="0.2">
      <c r="A22" s="232" t="s">
        <v>14</v>
      </c>
      <c r="B22" s="54" t="s">
        <v>969</v>
      </c>
      <c r="C22" s="287">
        <f t="shared" ref="C22" si="4">C20+100</f>
        <v>700</v>
      </c>
    </row>
    <row r="23" spans="1:5" x14ac:dyDescent="0.2">
      <c r="A23" s="6"/>
      <c r="B23" s="6"/>
      <c r="C23" s="287"/>
    </row>
    <row r="24" spans="1:5" x14ac:dyDescent="0.2">
      <c r="A24" s="26"/>
      <c r="B24" s="40"/>
      <c r="C24" s="287"/>
    </row>
    <row r="25" spans="1:5" x14ac:dyDescent="0.2">
      <c r="A25" s="6"/>
      <c r="B25" s="6"/>
      <c r="C25" s="287"/>
    </row>
    <row r="26" spans="1:5" x14ac:dyDescent="0.2">
      <c r="A26" s="26"/>
      <c r="B26" s="40"/>
      <c r="C26" s="287"/>
    </row>
    <row r="28" spans="1:5" x14ac:dyDescent="0.2">
      <c r="A28" s="26"/>
      <c r="B28" s="54"/>
      <c r="C28" s="287"/>
      <c r="D28" s="149"/>
      <c r="E28" s="149"/>
    </row>
    <row r="29" spans="1:5" x14ac:dyDescent="0.2">
      <c r="B29" s="26"/>
    </row>
    <row r="30" spans="1:5" x14ac:dyDescent="0.2">
      <c r="A30" s="26"/>
      <c r="B30" s="54"/>
      <c r="C30" s="287"/>
      <c r="D30" s="149"/>
      <c r="E30" s="149"/>
    </row>
    <row r="31" spans="1:5" x14ac:dyDescent="0.2">
      <c r="A31" s="26"/>
      <c r="B31" s="54"/>
      <c r="C31" s="287"/>
      <c r="D31" s="149"/>
      <c r="E31" s="149"/>
    </row>
    <row r="32" spans="1:5" x14ac:dyDescent="0.2">
      <c r="A32" s="26"/>
      <c r="B32" s="54"/>
      <c r="C32" s="287"/>
      <c r="D32" s="149"/>
      <c r="E32" s="149"/>
    </row>
    <row r="33" spans="1:5" x14ac:dyDescent="0.2">
      <c r="D33" s="149"/>
      <c r="E33" s="149"/>
    </row>
    <row r="34" spans="1:5" x14ac:dyDescent="0.2">
      <c r="A34" s="26"/>
      <c r="B34" s="54"/>
      <c r="C34" s="287"/>
      <c r="D34" s="149"/>
      <c r="E34" s="149"/>
    </row>
    <row r="36" spans="1:5" x14ac:dyDescent="0.2">
      <c r="A36" s="26"/>
      <c r="B36" s="54"/>
      <c r="C36" s="287"/>
    </row>
  </sheetData>
  <dataConsolidate/>
  <mergeCells count="1">
    <mergeCell ref="B6:D6"/>
  </mergeCells>
  <phoneticPr fontId="0" type="noConversion"/>
  <hyperlinks>
    <hyperlink ref="A10" location="'1'!A1" display="SCHEDULE NO 1:" xr:uid="{00000000-0004-0000-0000-000000000000}"/>
  </hyperlinks>
  <pageMargins left="0.59055118110236204" right="0.196850393700787" top="0.67500000000000004" bottom="0.25" header="0.17" footer="0.17"/>
  <pageSetup paperSize="9" scale="86" orientation="landscape" blackAndWhite="1" useFirstPageNumber="1" r:id="rId1"/>
  <headerFooter alignWithMargins="0">
    <oddHeader>&amp;C1-&amp;P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A06F4-F742-4CBE-B35C-75F461DC1A28}">
  <sheetPr>
    <tabColor rgb="FF00B0F0"/>
    <pageSetUpPr fitToPage="1"/>
  </sheetPr>
  <dimension ref="A1:I243"/>
  <sheetViews>
    <sheetView showGridLines="0" view="pageBreakPreview" zoomScale="115" zoomScaleNormal="85" zoomScaleSheetLayoutView="115" workbookViewId="0">
      <selection activeCell="I16" sqref="I16"/>
    </sheetView>
  </sheetViews>
  <sheetFormatPr defaultColWidth="9.28515625" defaultRowHeight="12.75" x14ac:dyDescent="0.2"/>
  <cols>
    <col min="1" max="1" width="11.42578125" style="655" customWidth="1"/>
    <col min="2" max="2" width="7.28515625" style="656" customWidth="1"/>
    <col min="3" max="3" width="3.5703125" style="656" customWidth="1"/>
    <col min="4" max="4" width="3.5703125" style="6" customWidth="1"/>
    <col min="5" max="5" width="33.7109375" style="657" customWidth="1"/>
    <col min="6" max="6" width="7.5703125" style="658" customWidth="1"/>
    <col min="7" max="7" width="8.42578125" style="659" customWidth="1"/>
    <col min="8" max="8" width="10.7109375" style="659" customWidth="1"/>
    <col min="9" max="9" width="15.7109375" style="911" customWidth="1"/>
    <col min="10" max="16384" width="9.28515625" style="6"/>
  </cols>
  <sheetData>
    <row r="1" spans="1:9" ht="12.75" customHeight="1" x14ac:dyDescent="0.2">
      <c r="A1" s="24" t="str">
        <f>Defaults!A20</f>
        <v>SCHEDULE NO 6:</v>
      </c>
      <c r="B1" s="147"/>
      <c r="C1" s="1026" t="str">
        <f>Defaults!B20</f>
        <v>PLUMBING AND DRAINAGE RELATED WORK: KIRSTENBOSCH RESEARCH CENTRE AND CENTRE FOR BIODIVERSITY CONSERVATION</v>
      </c>
      <c r="D1" s="1026"/>
      <c r="E1" s="1026"/>
      <c r="F1" s="1026"/>
      <c r="G1" s="1026"/>
      <c r="H1" s="1026"/>
      <c r="I1" s="1026"/>
    </row>
    <row r="2" spans="1:9" x14ac:dyDescent="0.2">
      <c r="A2" s="24"/>
      <c r="B2" s="147"/>
      <c r="C2" s="1026"/>
      <c r="D2" s="1026"/>
      <c r="E2" s="1026"/>
      <c r="F2" s="1026"/>
      <c r="G2" s="1026"/>
      <c r="H2" s="1026"/>
      <c r="I2" s="1026"/>
    </row>
    <row r="3" spans="1:9" x14ac:dyDescent="0.2">
      <c r="A3" s="24"/>
      <c r="B3" s="147"/>
      <c r="C3" s="149"/>
      <c r="D3" s="79"/>
      <c r="E3" s="79"/>
      <c r="F3" s="42"/>
      <c r="G3" s="42"/>
      <c r="H3" s="42"/>
      <c r="I3" s="899"/>
    </row>
    <row r="4" spans="1:9" ht="12.75" customHeight="1" x14ac:dyDescent="0.2">
      <c r="A4" s="150" t="s">
        <v>138</v>
      </c>
      <c r="B4" s="151"/>
      <c r="C4" s="151"/>
      <c r="D4" s="152"/>
      <c r="E4" s="153"/>
      <c r="F4" s="301"/>
      <c r="G4" s="302"/>
      <c r="H4" s="350"/>
      <c r="I4" s="852"/>
    </row>
    <row r="5" spans="1:9" x14ac:dyDescent="0.2">
      <c r="A5" s="295" t="s">
        <v>488</v>
      </c>
      <c r="B5" s="602" t="s">
        <v>18</v>
      </c>
      <c r="C5" s="602"/>
      <c r="D5" s="194"/>
      <c r="E5" s="219" t="s">
        <v>19</v>
      </c>
      <c r="F5" s="351" t="s">
        <v>489</v>
      </c>
      <c r="G5" s="352" t="s">
        <v>490</v>
      </c>
      <c r="H5" s="353" t="s">
        <v>491</v>
      </c>
      <c r="I5" s="853" t="s">
        <v>20</v>
      </c>
    </row>
    <row r="6" spans="1:9" x14ac:dyDescent="0.2">
      <c r="A6" s="154" t="s">
        <v>492</v>
      </c>
      <c r="B6" s="155" t="s">
        <v>493</v>
      </c>
      <c r="C6" s="155"/>
      <c r="D6" s="156"/>
      <c r="E6" s="157"/>
      <c r="F6" s="305"/>
      <c r="G6" s="306" t="s">
        <v>494</v>
      </c>
      <c r="H6" s="354"/>
      <c r="I6" s="854"/>
    </row>
    <row r="7" spans="1:9" ht="10.5" customHeight="1" x14ac:dyDescent="0.2">
      <c r="A7" s="150"/>
      <c r="B7" s="151"/>
      <c r="C7" s="602"/>
      <c r="D7" s="194"/>
      <c r="E7" s="603"/>
      <c r="F7" s="604"/>
      <c r="G7" s="338"/>
      <c r="H7" s="443"/>
      <c r="I7" s="907"/>
    </row>
    <row r="8" spans="1:9" ht="27" customHeight="1" x14ac:dyDescent="0.2">
      <c r="A8" s="295"/>
      <c r="B8" s="602"/>
      <c r="C8" s="1172" t="s">
        <v>964</v>
      </c>
      <c r="D8" s="1094"/>
      <c r="E8" s="1173"/>
      <c r="F8" s="604"/>
      <c r="G8" s="339"/>
      <c r="H8" s="443"/>
      <c r="I8" s="907"/>
    </row>
    <row r="9" spans="1:9" ht="10.5" customHeight="1" x14ac:dyDescent="0.2">
      <c r="A9" s="295"/>
      <c r="B9" s="602"/>
      <c r="C9" s="602"/>
      <c r="D9" s="194"/>
      <c r="E9" s="603"/>
      <c r="F9" s="604"/>
      <c r="G9" s="339"/>
      <c r="H9" s="443"/>
      <c r="I9" s="907"/>
    </row>
    <row r="10" spans="1:9" x14ac:dyDescent="0.2">
      <c r="A10" s="608" t="s">
        <v>818</v>
      </c>
      <c r="B10" s="605">
        <v>600</v>
      </c>
      <c r="C10" s="1195" t="s">
        <v>1005</v>
      </c>
      <c r="D10" s="1097"/>
      <c r="E10" s="1196"/>
      <c r="F10" s="606"/>
      <c r="G10" s="347"/>
      <c r="H10" s="356"/>
      <c r="I10" s="870"/>
    </row>
    <row r="11" spans="1:9" x14ac:dyDescent="0.2">
      <c r="A11" s="684"/>
      <c r="B11" s="693"/>
      <c r="C11" s="694"/>
      <c r="D11" s="683"/>
      <c r="E11" s="695"/>
      <c r="F11" s="685"/>
      <c r="G11" s="342"/>
      <c r="H11" s="356"/>
      <c r="I11" s="870"/>
    </row>
    <row r="12" spans="1:9" ht="15" customHeight="1" x14ac:dyDescent="0.2">
      <c r="A12" s="684"/>
      <c r="B12" s="158">
        <f>INT(MAX(B$7:B10))+1</f>
        <v>601</v>
      </c>
      <c r="C12" s="1200" t="s">
        <v>819</v>
      </c>
      <c r="D12" s="1201"/>
      <c r="E12" s="1202"/>
      <c r="F12" s="685"/>
      <c r="G12" s="347"/>
      <c r="H12" s="356"/>
      <c r="I12" s="856"/>
    </row>
    <row r="13" spans="1:9" ht="10.15" customHeight="1" x14ac:dyDescent="0.2">
      <c r="A13" s="223"/>
      <c r="B13" s="607"/>
      <c r="C13" s="205"/>
      <c r="D13" s="196"/>
      <c r="E13" s="196"/>
      <c r="F13" s="606"/>
      <c r="G13" s="347"/>
      <c r="H13" s="356"/>
      <c r="I13" s="870"/>
    </row>
    <row r="14" spans="1:9" ht="26.65" customHeight="1" x14ac:dyDescent="0.2">
      <c r="A14" s="608"/>
      <c r="B14" s="224">
        <f>MAX($B$10:B13)+0.01</f>
        <v>601.01</v>
      </c>
      <c r="C14" s="1197" t="s">
        <v>820</v>
      </c>
      <c r="D14" s="1198"/>
      <c r="E14" s="1199"/>
      <c r="F14" s="358"/>
      <c r="G14" s="359"/>
      <c r="H14" s="429"/>
      <c r="I14" s="870"/>
    </row>
    <row r="15" spans="1:9" ht="10.5" customHeight="1" x14ac:dyDescent="0.2">
      <c r="A15" s="168"/>
      <c r="B15" s="437"/>
      <c r="C15" s="205"/>
      <c r="D15" s="196"/>
      <c r="E15" s="196"/>
      <c r="F15" s="358"/>
      <c r="G15" s="359"/>
      <c r="H15" s="429"/>
      <c r="I15" s="870"/>
    </row>
    <row r="16" spans="1:9" ht="13.15" customHeight="1" x14ac:dyDescent="0.2">
      <c r="A16" s="168"/>
      <c r="B16" s="437"/>
      <c r="C16" s="206" t="s">
        <v>495</v>
      </c>
      <c r="D16" s="1191" t="s">
        <v>821</v>
      </c>
      <c r="E16" s="1192"/>
      <c r="F16" s="358" t="s">
        <v>686</v>
      </c>
      <c r="G16" s="359">
        <v>2</v>
      </c>
      <c r="H16" s="430"/>
      <c r="I16" s="870">
        <f>G16*H16</f>
        <v>0</v>
      </c>
    </row>
    <row r="17" spans="1:9" x14ac:dyDescent="0.2">
      <c r="A17" s="168"/>
      <c r="B17" s="437"/>
      <c r="C17" s="205"/>
      <c r="D17" s="196"/>
      <c r="E17" s="196"/>
      <c r="F17" s="358"/>
      <c r="G17" s="359"/>
      <c r="H17" s="430"/>
      <c r="I17" s="870"/>
    </row>
    <row r="18" spans="1:9" ht="25.5" customHeight="1" x14ac:dyDescent="0.2">
      <c r="A18" s="168"/>
      <c r="B18" s="437"/>
      <c r="C18" s="206" t="s">
        <v>496</v>
      </c>
      <c r="D18" s="1191" t="s">
        <v>822</v>
      </c>
      <c r="E18" s="1192"/>
      <c r="F18" s="358" t="s">
        <v>686</v>
      </c>
      <c r="G18" s="359">
        <v>24</v>
      </c>
      <c r="H18" s="430"/>
      <c r="I18" s="870">
        <f>G18*H18</f>
        <v>0</v>
      </c>
    </row>
    <row r="19" spans="1:9" ht="10.5" customHeight="1" x14ac:dyDescent="0.2">
      <c r="A19" s="168"/>
      <c r="B19" s="437"/>
      <c r="C19" s="205"/>
      <c r="D19" s="196"/>
      <c r="E19" s="196"/>
      <c r="F19" s="358"/>
      <c r="G19" s="359"/>
      <c r="H19" s="430"/>
      <c r="I19" s="870"/>
    </row>
    <row r="20" spans="1:9" ht="13.15" customHeight="1" x14ac:dyDescent="0.2">
      <c r="A20" s="168"/>
      <c r="B20" s="437"/>
      <c r="C20" s="206" t="s">
        <v>497</v>
      </c>
      <c r="D20" s="1191" t="s">
        <v>823</v>
      </c>
      <c r="E20" s="1192"/>
      <c r="F20" s="358" t="s">
        <v>511</v>
      </c>
      <c r="G20" s="359">
        <v>6</v>
      </c>
      <c r="H20" s="430"/>
      <c r="I20" s="870">
        <f>G20*H20</f>
        <v>0</v>
      </c>
    </row>
    <row r="21" spans="1:9" ht="10.5" customHeight="1" x14ac:dyDescent="0.2">
      <c r="A21" s="168"/>
      <c r="B21" s="437"/>
      <c r="C21" s="205"/>
      <c r="D21" s="196"/>
      <c r="E21" s="196"/>
      <c r="F21" s="358"/>
      <c r="G21" s="359"/>
      <c r="H21" s="430"/>
      <c r="I21" s="870"/>
    </row>
    <row r="22" spans="1:9" ht="13.15" customHeight="1" x14ac:dyDescent="0.2">
      <c r="A22" s="168"/>
      <c r="B22" s="437"/>
      <c r="C22" s="206" t="s">
        <v>498</v>
      </c>
      <c r="D22" s="1191" t="s">
        <v>824</v>
      </c>
      <c r="E22" s="1192"/>
      <c r="F22" s="358" t="s">
        <v>511</v>
      </c>
      <c r="G22" s="359">
        <v>5</v>
      </c>
      <c r="H22" s="430"/>
      <c r="I22" s="870">
        <f>G22*H22</f>
        <v>0</v>
      </c>
    </row>
    <row r="23" spans="1:9" x14ac:dyDescent="0.2">
      <c r="A23" s="169"/>
      <c r="B23" s="437"/>
      <c r="C23" s="80"/>
      <c r="D23" s="78"/>
      <c r="E23" s="78"/>
      <c r="F23" s="358"/>
      <c r="G23" s="359"/>
      <c r="H23" s="431"/>
      <c r="I23" s="870"/>
    </row>
    <row r="24" spans="1:9" ht="51" customHeight="1" x14ac:dyDescent="0.2">
      <c r="A24" s="608" t="s">
        <v>825</v>
      </c>
      <c r="B24" s="224">
        <f>MAX($B$10:B23)+0.01</f>
        <v>601.02</v>
      </c>
      <c r="C24" s="1194" t="s">
        <v>1056</v>
      </c>
      <c r="D24" s="1130"/>
      <c r="E24" s="1131"/>
      <c r="F24" s="361"/>
      <c r="G24" s="359"/>
      <c r="H24" s="431"/>
      <c r="I24" s="870"/>
    </row>
    <row r="25" spans="1:9" x14ac:dyDescent="0.2">
      <c r="A25" s="223"/>
      <c r="B25" s="231"/>
      <c r="C25" s="207"/>
      <c r="D25" s="208"/>
      <c r="E25" s="208"/>
      <c r="F25" s="361"/>
      <c r="G25" s="359"/>
      <c r="H25" s="431"/>
      <c r="I25" s="870"/>
    </row>
    <row r="26" spans="1:9" ht="27" customHeight="1" x14ac:dyDescent="0.2">
      <c r="A26" s="223"/>
      <c r="B26" s="231"/>
      <c r="C26" s="206" t="s">
        <v>495</v>
      </c>
      <c r="D26" s="1126" t="s">
        <v>826</v>
      </c>
      <c r="E26" s="1127"/>
      <c r="F26" s="358" t="s">
        <v>686</v>
      </c>
      <c r="G26" s="359">
        <f>10+2+12</f>
        <v>24</v>
      </c>
      <c r="H26" s="431"/>
      <c r="I26" s="870">
        <f>G26*H26</f>
        <v>0</v>
      </c>
    </row>
    <row r="27" spans="1:9" ht="10.5" customHeight="1" x14ac:dyDescent="0.2">
      <c r="A27" s="223"/>
      <c r="B27" s="231"/>
      <c r="C27" s="80"/>
      <c r="D27" s="208"/>
      <c r="E27" s="208"/>
      <c r="F27" s="361"/>
      <c r="G27" s="359"/>
      <c r="H27" s="431"/>
      <c r="I27" s="870"/>
    </row>
    <row r="28" spans="1:9" ht="25.5" customHeight="1" x14ac:dyDescent="0.2">
      <c r="A28" s="223"/>
      <c r="B28" s="231"/>
      <c r="C28" s="206" t="s">
        <v>496</v>
      </c>
      <c r="D28" s="1122" t="s">
        <v>827</v>
      </c>
      <c r="E28" s="1149"/>
      <c r="F28" s="358" t="s">
        <v>686</v>
      </c>
      <c r="G28" s="359">
        <v>2</v>
      </c>
      <c r="H28" s="431"/>
      <c r="I28" s="870">
        <f>G28*H28</f>
        <v>0</v>
      </c>
    </row>
    <row r="29" spans="1:9" ht="10.5" customHeight="1" x14ac:dyDescent="0.2">
      <c r="A29" s="223"/>
      <c r="B29" s="231"/>
      <c r="C29" s="80"/>
      <c r="D29" s="1122"/>
      <c r="E29" s="1149"/>
      <c r="F29" s="358"/>
      <c r="G29" s="359"/>
      <c r="H29" s="431"/>
      <c r="I29" s="870"/>
    </row>
    <row r="30" spans="1:9" s="232" customFormat="1" x14ac:dyDescent="0.2">
      <c r="A30" s="223"/>
      <c r="B30" s="231"/>
      <c r="C30" s="206" t="s">
        <v>497</v>
      </c>
      <c r="D30" s="1122" t="s">
        <v>1052</v>
      </c>
      <c r="E30" s="1209"/>
      <c r="F30" s="358" t="s">
        <v>511</v>
      </c>
      <c r="G30" s="359">
        <v>10</v>
      </c>
      <c r="H30" s="431"/>
      <c r="I30" s="870">
        <f>G30*H30</f>
        <v>0</v>
      </c>
    </row>
    <row r="31" spans="1:9" s="232" customFormat="1" x14ac:dyDescent="0.2">
      <c r="A31" s="25"/>
      <c r="B31" s="681"/>
      <c r="C31" s="688"/>
      <c r="D31" s="211"/>
      <c r="E31" s="686"/>
      <c r="F31" s="687"/>
      <c r="G31" s="371"/>
      <c r="H31" s="431"/>
      <c r="I31" s="856"/>
    </row>
    <row r="32" spans="1:9" ht="13.15" customHeight="1" x14ac:dyDescent="0.2">
      <c r="A32" s="609"/>
      <c r="B32" s="224"/>
      <c r="C32" s="206" t="s">
        <v>498</v>
      </c>
      <c r="D32" s="1161" t="s">
        <v>963</v>
      </c>
      <c r="E32" s="1162"/>
      <c r="F32" s="361"/>
      <c r="G32" s="359"/>
      <c r="H32" s="431"/>
      <c r="I32" s="870"/>
    </row>
    <row r="33" spans="1:9" ht="9" customHeight="1" x14ac:dyDescent="0.2">
      <c r="A33" s="614"/>
      <c r="B33" s="231"/>
      <c r="C33" s="391"/>
      <c r="D33" s="391"/>
      <c r="E33" s="598"/>
      <c r="F33" s="361"/>
      <c r="G33" s="359"/>
      <c r="H33" s="431"/>
      <c r="I33" s="870"/>
    </row>
    <row r="34" spans="1:9" ht="88.15" customHeight="1" x14ac:dyDescent="0.2">
      <c r="A34" s="223"/>
      <c r="B34" s="231"/>
      <c r="C34" s="206"/>
      <c r="D34" s="726" t="s">
        <v>495</v>
      </c>
      <c r="E34" s="211" t="s">
        <v>1047</v>
      </c>
      <c r="F34" s="358" t="s">
        <v>943</v>
      </c>
      <c r="G34" s="359">
        <v>7</v>
      </c>
      <c r="H34" s="431"/>
      <c r="I34" s="870">
        <f>G34*H34</f>
        <v>0</v>
      </c>
    </row>
    <row r="35" spans="1:9" ht="27" customHeight="1" x14ac:dyDescent="0.2">
      <c r="A35" s="608" t="s">
        <v>828</v>
      </c>
      <c r="B35" s="158">
        <f>INT(MAX(B$7:B34))+1</f>
        <v>602</v>
      </c>
      <c r="C35" s="1121" t="s">
        <v>1007</v>
      </c>
      <c r="D35" s="1121"/>
      <c r="E35" s="1128"/>
      <c r="F35" s="361"/>
      <c r="G35" s="359"/>
      <c r="H35" s="431"/>
      <c r="I35" s="870"/>
    </row>
    <row r="36" spans="1:9" ht="10.5" customHeight="1" x14ac:dyDescent="0.2">
      <c r="A36" s="223"/>
      <c r="B36" s="231"/>
      <c r="C36" s="207"/>
      <c r="D36" s="208"/>
      <c r="E36" s="208"/>
      <c r="F36" s="361"/>
      <c r="G36" s="359"/>
      <c r="H36" s="431"/>
      <c r="I36" s="870"/>
    </row>
    <row r="37" spans="1:9" ht="27" customHeight="1" x14ac:dyDescent="0.2">
      <c r="A37" s="609"/>
      <c r="B37" s="224"/>
      <c r="C37" s="621" t="s">
        <v>495</v>
      </c>
      <c r="D37" s="1161" t="s">
        <v>829</v>
      </c>
      <c r="E37" s="1162"/>
      <c r="F37" s="361"/>
      <c r="G37" s="359"/>
      <c r="H37" s="431"/>
      <c r="I37" s="870"/>
    </row>
    <row r="38" spans="1:9" x14ac:dyDescent="0.2">
      <c r="A38" s="223"/>
      <c r="B38" s="231"/>
      <c r="C38" s="207"/>
      <c r="D38" s="208"/>
      <c r="E38" s="208"/>
      <c r="F38" s="361"/>
      <c r="G38" s="359"/>
      <c r="H38" s="431"/>
      <c r="I38" s="870"/>
    </row>
    <row r="39" spans="1:9" ht="38.25" customHeight="1" x14ac:dyDescent="0.2">
      <c r="A39" s="223"/>
      <c r="B39" s="231"/>
      <c r="C39" s="206"/>
      <c r="D39" s="6" t="s">
        <v>495</v>
      </c>
      <c r="E39" s="211" t="s">
        <v>830</v>
      </c>
      <c r="F39" s="610" t="s">
        <v>521</v>
      </c>
      <c r="G39" s="359">
        <v>5</v>
      </c>
      <c r="H39" s="431"/>
      <c r="I39" s="870">
        <f>G39*H39</f>
        <v>0</v>
      </c>
    </row>
    <row r="40" spans="1:9" ht="9.75" customHeight="1" x14ac:dyDescent="0.2">
      <c r="A40" s="223"/>
      <c r="B40" s="231"/>
      <c r="C40" s="80"/>
      <c r="E40" s="208"/>
      <c r="F40" s="361"/>
      <c r="G40" s="359"/>
      <c r="H40" s="431"/>
      <c r="I40" s="870"/>
    </row>
    <row r="41" spans="1:9" ht="27.6" customHeight="1" x14ac:dyDescent="0.2">
      <c r="A41" s="223"/>
      <c r="B41" s="231"/>
      <c r="C41" s="206"/>
      <c r="D41" s="6" t="s">
        <v>496</v>
      </c>
      <c r="E41" s="211" t="s">
        <v>831</v>
      </c>
      <c r="F41" s="610" t="s">
        <v>521</v>
      </c>
      <c r="G41" s="359">
        <v>1</v>
      </c>
      <c r="H41" s="431"/>
      <c r="I41" s="870">
        <f>G41*H41</f>
        <v>0</v>
      </c>
    </row>
    <row r="42" spans="1:9" ht="9.75" customHeight="1" x14ac:dyDescent="0.2">
      <c r="A42" s="223"/>
      <c r="B42" s="231"/>
      <c r="C42" s="80"/>
      <c r="E42" s="211"/>
      <c r="F42" s="358"/>
      <c r="G42" s="359"/>
      <c r="H42" s="431"/>
      <c r="I42" s="870"/>
    </row>
    <row r="43" spans="1:9" ht="39" customHeight="1" x14ac:dyDescent="0.2">
      <c r="A43" s="223"/>
      <c r="B43" s="231"/>
      <c r="C43" s="206"/>
      <c r="D43" s="6" t="s">
        <v>497</v>
      </c>
      <c r="E43" s="211" t="s">
        <v>832</v>
      </c>
      <c r="F43" s="358" t="s">
        <v>511</v>
      </c>
      <c r="G43" s="359">
        <v>4</v>
      </c>
      <c r="H43" s="431"/>
      <c r="I43" s="870">
        <f>G43*H43</f>
        <v>0</v>
      </c>
    </row>
    <row r="44" spans="1:9" ht="25.5" customHeight="1" x14ac:dyDescent="0.2">
      <c r="A44" s="225"/>
      <c r="B44" s="224"/>
      <c r="C44" s="1186"/>
      <c r="D44" s="1122"/>
      <c r="E44" s="1140"/>
      <c r="F44" s="442"/>
      <c r="G44" s="359"/>
      <c r="H44" s="356"/>
      <c r="I44" s="870"/>
    </row>
    <row r="45" spans="1:9" s="160" customFormat="1" x14ac:dyDescent="0.2">
      <c r="A45" s="186"/>
      <c r="B45" s="1134" t="s">
        <v>499</v>
      </c>
      <c r="C45" s="1135"/>
      <c r="D45" s="1135"/>
      <c r="E45" s="1135"/>
      <c r="F45" s="1135"/>
      <c r="G45" s="1135"/>
      <c r="H45" s="1135"/>
      <c r="I45" s="881"/>
    </row>
    <row r="46" spans="1:9" s="160" customFormat="1" ht="12.75" customHeight="1" x14ac:dyDescent="0.2">
      <c r="A46" s="611"/>
      <c r="B46" s="1136"/>
      <c r="C46" s="1088"/>
      <c r="D46" s="1088"/>
      <c r="E46" s="1088"/>
      <c r="F46" s="1088"/>
      <c r="G46" s="1088"/>
      <c r="H46" s="1088"/>
      <c r="I46" s="882">
        <f>SUM(I13:I44)</f>
        <v>0</v>
      </c>
    </row>
    <row r="47" spans="1:9" s="160" customFormat="1" ht="12.75" customHeight="1" x14ac:dyDescent="0.2">
      <c r="A47" s="612"/>
      <c r="B47" s="1137"/>
      <c r="C47" s="1092"/>
      <c r="D47" s="1092"/>
      <c r="E47" s="1092"/>
      <c r="F47" s="1092"/>
      <c r="G47" s="1092"/>
      <c r="H47" s="1092"/>
      <c r="I47" s="883"/>
    </row>
    <row r="48" spans="1:9" s="160" customFormat="1" ht="12.75" customHeight="1" x14ac:dyDescent="0.2">
      <c r="A48" s="159"/>
      <c r="B48" s="1142" t="s">
        <v>500</v>
      </c>
      <c r="C48" s="1135"/>
      <c r="D48" s="1135"/>
      <c r="E48" s="1135"/>
      <c r="F48" s="1135"/>
      <c r="G48" s="1135"/>
      <c r="H48" s="1135"/>
      <c r="I48" s="881"/>
    </row>
    <row r="49" spans="1:9" s="160" customFormat="1" ht="12.75" customHeight="1" x14ac:dyDescent="0.2">
      <c r="A49" s="161"/>
      <c r="B49" s="1087"/>
      <c r="C49" s="1088"/>
      <c r="D49" s="1088"/>
      <c r="E49" s="1088"/>
      <c r="F49" s="1088"/>
      <c r="G49" s="1088"/>
      <c r="H49" s="1088"/>
      <c r="I49" s="882">
        <f>I46</f>
        <v>0</v>
      </c>
    </row>
    <row r="50" spans="1:9" s="160" customFormat="1" ht="12.75" customHeight="1" x14ac:dyDescent="0.2">
      <c r="A50" s="613"/>
      <c r="B50" s="1091"/>
      <c r="C50" s="1092"/>
      <c r="D50" s="1092"/>
      <c r="E50" s="1092"/>
      <c r="F50" s="1092"/>
      <c r="G50" s="1092"/>
      <c r="H50" s="1092"/>
      <c r="I50" s="883"/>
    </row>
    <row r="51" spans="1:9" ht="15.6" customHeight="1" x14ac:dyDescent="0.2">
      <c r="A51" s="223"/>
      <c r="B51" s="25"/>
      <c r="C51" s="206"/>
      <c r="E51" s="211"/>
      <c r="F51" s="687"/>
      <c r="G51" s="371"/>
      <c r="H51" s="431"/>
      <c r="I51" s="856"/>
    </row>
    <row r="52" spans="1:9" x14ac:dyDescent="0.2">
      <c r="B52" s="158">
        <f>INT(MAX(B$7:B51))+1</f>
        <v>603</v>
      </c>
      <c r="C52" s="1121" t="s">
        <v>1006</v>
      </c>
      <c r="D52" s="1121"/>
      <c r="E52" s="1128"/>
      <c r="F52" s="361"/>
      <c r="G52" s="359"/>
      <c r="H52" s="431"/>
      <c r="I52" s="870"/>
    </row>
    <row r="53" spans="1:9" x14ac:dyDescent="0.2">
      <c r="A53" s="614"/>
      <c r="B53" s="480"/>
      <c r="C53" s="451"/>
      <c r="D53" s="451"/>
      <c r="E53" s="451"/>
      <c r="F53" s="650"/>
      <c r="G53" s="371"/>
      <c r="H53" s="431"/>
      <c r="I53" s="856"/>
    </row>
    <row r="54" spans="1:9" ht="30.6" customHeight="1" x14ac:dyDescent="0.2">
      <c r="A54" s="608" t="s">
        <v>833</v>
      </c>
      <c r="B54" s="224">
        <f>MAX($B$11:B52)+0.01</f>
        <v>603.01</v>
      </c>
      <c r="C54" s="1121" t="s">
        <v>1057</v>
      </c>
      <c r="D54" s="1121"/>
      <c r="E54" s="1128"/>
      <c r="F54" s="650"/>
      <c r="G54" s="371"/>
      <c r="H54" s="431"/>
      <c r="I54" s="856"/>
    </row>
    <row r="55" spans="1:9" x14ac:dyDescent="0.2">
      <c r="A55" s="223"/>
      <c r="B55" s="231"/>
      <c r="C55" s="207"/>
      <c r="D55" s="208"/>
      <c r="E55" s="208"/>
      <c r="F55" s="361"/>
      <c r="G55" s="359"/>
      <c r="H55" s="431"/>
      <c r="I55" s="870"/>
    </row>
    <row r="56" spans="1:9" ht="27.6" customHeight="1" x14ac:dyDescent="0.2">
      <c r="A56" s="609"/>
      <c r="B56" s="224"/>
      <c r="C56" s="206" t="s">
        <v>495</v>
      </c>
      <c r="D56" s="1161" t="s">
        <v>989</v>
      </c>
      <c r="E56" s="1162"/>
      <c r="F56" s="361"/>
      <c r="G56" s="359"/>
      <c r="H56" s="431"/>
      <c r="I56" s="870"/>
    </row>
    <row r="57" spans="1:9" x14ac:dyDescent="0.2">
      <c r="A57" s="614"/>
      <c r="B57" s="231"/>
      <c r="C57" s="391"/>
      <c r="D57" s="391"/>
      <c r="E57" s="598"/>
      <c r="F57" s="361"/>
      <c r="G57" s="359"/>
      <c r="H57" s="431"/>
      <c r="I57" s="870"/>
    </row>
    <row r="58" spans="1:9" ht="13.15" customHeight="1" x14ac:dyDescent="0.2">
      <c r="A58" s="223"/>
      <c r="B58" s="231"/>
      <c r="D58" s="206" t="s">
        <v>495</v>
      </c>
      <c r="E58" s="211" t="s">
        <v>839</v>
      </c>
      <c r="F58" s="358" t="s">
        <v>511</v>
      </c>
      <c r="G58" s="359">
        <v>100</v>
      </c>
      <c r="H58" s="431"/>
      <c r="I58" s="870">
        <f>G58*H58</f>
        <v>0</v>
      </c>
    </row>
    <row r="59" spans="1:9" ht="12.6" customHeight="1" x14ac:dyDescent="0.2">
      <c r="A59" s="169"/>
      <c r="B59" s="437"/>
      <c r="C59" s="80"/>
      <c r="D59" s="78"/>
      <c r="E59" s="78"/>
      <c r="F59" s="358"/>
      <c r="G59" s="359"/>
      <c r="H59" s="431"/>
      <c r="I59" s="870"/>
    </row>
    <row r="60" spans="1:9" s="160" customFormat="1" ht="12.75" customHeight="1" x14ac:dyDescent="0.2">
      <c r="A60" s="170"/>
      <c r="B60" s="700"/>
      <c r="C60" s="206" t="s">
        <v>496</v>
      </c>
      <c r="D60" s="1126" t="s">
        <v>851</v>
      </c>
      <c r="E60" s="1141"/>
      <c r="F60" s="442" t="s">
        <v>703</v>
      </c>
      <c r="G60" s="359">
        <v>1</v>
      </c>
      <c r="H60" s="431"/>
      <c r="I60" s="870">
        <f>G60*H60</f>
        <v>0</v>
      </c>
    </row>
    <row r="61" spans="1:9" ht="12.6" customHeight="1" x14ac:dyDescent="0.2">
      <c r="A61" s="727"/>
      <c r="B61" s="692"/>
      <c r="C61" s="80"/>
      <c r="D61" s="78"/>
      <c r="E61" s="78"/>
      <c r="F61" s="687"/>
      <c r="G61" s="371"/>
      <c r="H61" s="431"/>
      <c r="I61" s="856"/>
    </row>
    <row r="62" spans="1:9" ht="25.5" customHeight="1" x14ac:dyDescent="0.2">
      <c r="A62" s="608" t="s">
        <v>833</v>
      </c>
      <c r="B62" s="224">
        <f>MAX($B$10:B59)+0.01</f>
        <v>603.02</v>
      </c>
      <c r="C62" s="1121" t="s">
        <v>1057</v>
      </c>
      <c r="D62" s="1121"/>
      <c r="E62" s="1128"/>
      <c r="F62" s="361"/>
      <c r="G62" s="359"/>
      <c r="H62" s="431"/>
      <c r="I62" s="870"/>
    </row>
    <row r="63" spans="1:9" x14ac:dyDescent="0.2">
      <c r="A63" s="223"/>
      <c r="B63" s="231"/>
      <c r="C63" s="207"/>
      <c r="D63" s="208"/>
      <c r="E63" s="208"/>
      <c r="F63" s="361"/>
      <c r="G63" s="359"/>
      <c r="H63" s="431"/>
      <c r="I63" s="870"/>
    </row>
    <row r="64" spans="1:9" ht="66" customHeight="1" x14ac:dyDescent="0.2">
      <c r="A64" s="609" t="s">
        <v>834</v>
      </c>
      <c r="B64" s="224"/>
      <c r="C64" s="206" t="s">
        <v>495</v>
      </c>
      <c r="D64" s="1161" t="s">
        <v>835</v>
      </c>
      <c r="E64" s="1162"/>
      <c r="F64" s="361"/>
      <c r="G64" s="359"/>
      <c r="H64" s="431"/>
      <c r="I64" s="870"/>
    </row>
    <row r="65" spans="1:9" x14ac:dyDescent="0.2">
      <c r="A65" s="223"/>
      <c r="B65" s="231"/>
      <c r="C65" s="207"/>
      <c r="D65" s="208"/>
      <c r="E65" s="208"/>
      <c r="F65" s="361"/>
      <c r="G65" s="359"/>
      <c r="H65" s="431"/>
      <c r="I65" s="870"/>
    </row>
    <row r="66" spans="1:9" x14ac:dyDescent="0.2">
      <c r="A66" s="223"/>
      <c r="B66" s="231"/>
      <c r="C66" s="206"/>
      <c r="D66" s="6" t="s">
        <v>495</v>
      </c>
      <c r="E66" s="211" t="s">
        <v>836</v>
      </c>
      <c r="F66" s="358" t="s">
        <v>511</v>
      </c>
      <c r="G66" s="359">
        <f>8+2+17</f>
        <v>27</v>
      </c>
      <c r="H66" s="431"/>
      <c r="I66" s="870">
        <f>G66*H66</f>
        <v>0</v>
      </c>
    </row>
    <row r="67" spans="1:9" x14ac:dyDescent="0.2">
      <c r="A67" s="223"/>
      <c r="B67" s="231"/>
      <c r="C67" s="80"/>
      <c r="E67" s="208"/>
      <c r="F67" s="361"/>
      <c r="G67" s="359"/>
      <c r="H67" s="431"/>
      <c r="I67" s="870"/>
    </row>
    <row r="68" spans="1:9" x14ac:dyDescent="0.2">
      <c r="A68" s="223"/>
      <c r="B68" s="231"/>
      <c r="C68" s="206"/>
      <c r="D68" s="6" t="s">
        <v>496</v>
      </c>
      <c r="E68" s="211" t="s">
        <v>837</v>
      </c>
      <c r="F68" s="358" t="s">
        <v>511</v>
      </c>
      <c r="G68" s="359">
        <v>20</v>
      </c>
      <c r="H68" s="431"/>
      <c r="I68" s="870">
        <f>G68*H68</f>
        <v>0</v>
      </c>
    </row>
    <row r="69" spans="1:9" x14ac:dyDescent="0.2">
      <c r="A69" s="223"/>
      <c r="B69" s="231"/>
      <c r="C69" s="80"/>
      <c r="D69" s="1122"/>
      <c r="E69" s="1140"/>
      <c r="F69" s="358"/>
      <c r="G69" s="359"/>
      <c r="H69" s="356"/>
      <c r="I69" s="870" t="str">
        <f t="shared" ref="I69" si="0">IF($G69="","",$G69*H69)</f>
        <v/>
      </c>
    </row>
    <row r="70" spans="1:9" ht="13.15" customHeight="1" x14ac:dyDescent="0.2">
      <c r="A70" s="223"/>
      <c r="B70" s="231"/>
      <c r="D70" s="206" t="s">
        <v>497</v>
      </c>
      <c r="E70" s="211" t="s">
        <v>838</v>
      </c>
      <c r="F70" s="358" t="s">
        <v>511</v>
      </c>
      <c r="G70" s="359">
        <v>30</v>
      </c>
      <c r="H70" s="431"/>
      <c r="I70" s="870">
        <f>G70*H70</f>
        <v>0</v>
      </c>
    </row>
    <row r="71" spans="1:9" ht="13.15" customHeight="1" x14ac:dyDescent="0.2">
      <c r="A71" s="223"/>
      <c r="B71" s="231"/>
      <c r="C71" s="207"/>
      <c r="D71" s="208"/>
      <c r="E71" s="208"/>
      <c r="F71" s="361"/>
      <c r="G71" s="359"/>
      <c r="H71" s="431"/>
      <c r="I71" s="870"/>
    </row>
    <row r="72" spans="1:9" ht="26.25" customHeight="1" x14ac:dyDescent="0.2">
      <c r="A72" s="609"/>
      <c r="B72" s="224">
        <f>MAX($B$10:B71)+0.01</f>
        <v>603.03</v>
      </c>
      <c r="C72" s="1194" t="s">
        <v>1053</v>
      </c>
      <c r="D72" s="1130"/>
      <c r="E72" s="1131"/>
      <c r="F72" s="361"/>
      <c r="G72" s="359"/>
      <c r="H72" s="431"/>
      <c r="I72" s="870"/>
    </row>
    <row r="73" spans="1:9" x14ac:dyDescent="0.2">
      <c r="A73" s="614"/>
      <c r="B73" s="394"/>
      <c r="C73" s="615"/>
      <c r="D73" s="391"/>
      <c r="E73" s="598"/>
      <c r="F73" s="361"/>
      <c r="G73" s="359"/>
      <c r="H73" s="431"/>
      <c r="I73" s="870"/>
    </row>
    <row r="74" spans="1:9" x14ac:dyDescent="0.2">
      <c r="A74" s="223"/>
      <c r="B74" s="231"/>
      <c r="C74" s="206" t="s">
        <v>495</v>
      </c>
      <c r="D74" s="1126" t="s">
        <v>840</v>
      </c>
      <c r="E74" s="1141"/>
      <c r="F74" s="358" t="s">
        <v>686</v>
      </c>
      <c r="G74" s="359">
        <v>5</v>
      </c>
      <c r="H74" s="431"/>
      <c r="I74" s="870">
        <f>G74*H74</f>
        <v>0</v>
      </c>
    </row>
    <row r="75" spans="1:9" x14ac:dyDescent="0.2">
      <c r="A75" s="223"/>
      <c r="B75" s="231"/>
      <c r="C75" s="207"/>
      <c r="D75" s="208"/>
      <c r="E75" s="208"/>
      <c r="F75" s="361"/>
      <c r="G75" s="359"/>
      <c r="H75" s="431"/>
      <c r="I75" s="870"/>
    </row>
    <row r="76" spans="1:9" x14ac:dyDescent="0.2">
      <c r="A76" s="223"/>
      <c r="B76" s="231"/>
      <c r="C76" s="206" t="s">
        <v>496</v>
      </c>
      <c r="D76" s="1126" t="s">
        <v>841</v>
      </c>
      <c r="E76" s="1127"/>
      <c r="F76" s="358" t="s">
        <v>686</v>
      </c>
      <c r="G76" s="359">
        <f>10+2</f>
        <v>12</v>
      </c>
      <c r="H76" s="431"/>
      <c r="I76" s="870">
        <f>G76*H76</f>
        <v>0</v>
      </c>
    </row>
    <row r="77" spans="1:9" x14ac:dyDescent="0.2">
      <c r="A77" s="223"/>
      <c r="B77" s="231"/>
      <c r="C77" s="80"/>
      <c r="D77" s="208"/>
      <c r="E77" s="208"/>
      <c r="F77" s="361"/>
      <c r="G77" s="359"/>
      <c r="H77" s="431"/>
      <c r="I77" s="870"/>
    </row>
    <row r="78" spans="1:9" x14ac:dyDescent="0.2">
      <c r="A78" s="223"/>
      <c r="B78" s="231"/>
      <c r="C78" s="206" t="s">
        <v>497</v>
      </c>
      <c r="D78" s="1126" t="s">
        <v>842</v>
      </c>
      <c r="E78" s="1127"/>
      <c r="F78" s="358" t="s">
        <v>686</v>
      </c>
      <c r="G78" s="359">
        <f>11+2+2</f>
        <v>15</v>
      </c>
      <c r="H78" s="431"/>
      <c r="I78" s="870">
        <f>G78*H78</f>
        <v>0</v>
      </c>
    </row>
    <row r="79" spans="1:9" x14ac:dyDescent="0.2">
      <c r="A79" s="223"/>
      <c r="B79" s="231"/>
      <c r="C79" s="207"/>
      <c r="D79" s="1122"/>
      <c r="E79" s="1140"/>
      <c r="F79" s="358"/>
      <c r="G79" s="359"/>
      <c r="H79" s="431"/>
      <c r="I79" s="870"/>
    </row>
    <row r="80" spans="1:9" x14ac:dyDescent="0.2">
      <c r="A80" s="223"/>
      <c r="B80" s="231"/>
      <c r="C80" s="206" t="s">
        <v>498</v>
      </c>
      <c r="D80" s="1126" t="s">
        <v>843</v>
      </c>
      <c r="E80" s="1127"/>
      <c r="F80" s="358" t="s">
        <v>686</v>
      </c>
      <c r="G80" s="359">
        <v>2</v>
      </c>
      <c r="H80" s="431"/>
      <c r="I80" s="870">
        <f>G80*H80</f>
        <v>0</v>
      </c>
    </row>
    <row r="81" spans="1:9" ht="13.15" customHeight="1" x14ac:dyDescent="0.2">
      <c r="A81" s="223"/>
      <c r="B81" s="231"/>
      <c r="C81" s="80"/>
      <c r="D81" s="208"/>
      <c r="E81" s="208"/>
      <c r="F81" s="361"/>
      <c r="G81" s="359"/>
      <c r="H81" s="431"/>
      <c r="I81" s="870"/>
    </row>
    <row r="82" spans="1:9" x14ac:dyDescent="0.2">
      <c r="A82" s="223"/>
      <c r="B82" s="231"/>
      <c r="C82" s="206" t="s">
        <v>501</v>
      </c>
      <c r="D82" s="1126" t="s">
        <v>844</v>
      </c>
      <c r="E82" s="1127"/>
      <c r="F82" s="358" t="s">
        <v>686</v>
      </c>
      <c r="G82" s="359">
        <v>3</v>
      </c>
      <c r="H82" s="431"/>
      <c r="I82" s="870">
        <f>G82*H82</f>
        <v>0</v>
      </c>
    </row>
    <row r="83" spans="1:9" ht="13.15" customHeight="1" x14ac:dyDescent="0.2">
      <c r="A83" s="223"/>
      <c r="B83" s="231"/>
      <c r="C83" s="207"/>
      <c r="D83" s="208"/>
      <c r="E83" s="208"/>
      <c r="F83" s="361"/>
      <c r="G83" s="359"/>
      <c r="H83" s="431"/>
      <c r="I83" s="870"/>
    </row>
    <row r="84" spans="1:9" x14ac:dyDescent="0.2">
      <c r="A84" s="223"/>
      <c r="B84" s="231"/>
      <c r="C84" s="206" t="s">
        <v>502</v>
      </c>
      <c r="D84" s="1126" t="s">
        <v>845</v>
      </c>
      <c r="E84" s="1127"/>
      <c r="F84" s="358" t="s">
        <v>686</v>
      </c>
      <c r="G84" s="359">
        <v>2</v>
      </c>
      <c r="H84" s="431"/>
      <c r="I84" s="870">
        <f>G84*H84</f>
        <v>0</v>
      </c>
    </row>
    <row r="85" spans="1:9" x14ac:dyDescent="0.2">
      <c r="A85" s="223"/>
      <c r="B85" s="231"/>
      <c r="C85" s="615"/>
      <c r="D85" s="208"/>
      <c r="E85" s="208"/>
      <c r="F85" s="361"/>
      <c r="G85" s="359"/>
      <c r="H85" s="431"/>
      <c r="I85" s="870"/>
    </row>
    <row r="86" spans="1:9" x14ac:dyDescent="0.2">
      <c r="A86" s="223"/>
      <c r="B86" s="231"/>
      <c r="C86" s="206" t="s">
        <v>809</v>
      </c>
      <c r="D86" s="1126" t="s">
        <v>846</v>
      </c>
      <c r="E86" s="1127"/>
      <c r="F86" s="358" t="s">
        <v>686</v>
      </c>
      <c r="G86" s="359">
        <v>3</v>
      </c>
      <c r="H86" s="431"/>
      <c r="I86" s="870">
        <f>G86*H86</f>
        <v>0</v>
      </c>
    </row>
    <row r="87" spans="1:9" x14ac:dyDescent="0.2">
      <c r="A87" s="223"/>
      <c r="B87" s="231"/>
      <c r="C87" s="207"/>
      <c r="D87" s="208"/>
      <c r="E87" s="208"/>
      <c r="F87" s="361"/>
      <c r="G87" s="359"/>
      <c r="H87" s="431"/>
      <c r="I87" s="870"/>
    </row>
    <row r="88" spans="1:9" x14ac:dyDescent="0.2">
      <c r="A88" s="223"/>
      <c r="B88" s="437"/>
      <c r="C88" s="206" t="s">
        <v>810</v>
      </c>
      <c r="D88" s="1126" t="s">
        <v>962</v>
      </c>
      <c r="E88" s="1127"/>
      <c r="F88" s="358" t="s">
        <v>686</v>
      </c>
      <c r="G88" s="359">
        <v>1</v>
      </c>
      <c r="H88" s="431"/>
      <c r="I88" s="870">
        <f>G88*H88</f>
        <v>0</v>
      </c>
    </row>
    <row r="89" spans="1:9" x14ac:dyDescent="0.2">
      <c r="A89" s="223"/>
      <c r="B89" s="437"/>
      <c r="C89" s="80"/>
      <c r="D89" s="1163"/>
      <c r="E89" s="1164"/>
      <c r="F89" s="358"/>
      <c r="G89" s="359"/>
      <c r="H89" s="431"/>
      <c r="I89" s="870"/>
    </row>
    <row r="90" spans="1:9" x14ac:dyDescent="0.2">
      <c r="A90" s="223"/>
      <c r="B90" s="437"/>
      <c r="C90" s="206" t="s">
        <v>847</v>
      </c>
      <c r="D90" s="1126" t="s">
        <v>848</v>
      </c>
      <c r="E90" s="1127"/>
      <c r="F90" s="358" t="s">
        <v>686</v>
      </c>
      <c r="G90" s="359">
        <v>3</v>
      </c>
      <c r="H90" s="431"/>
      <c r="I90" s="870">
        <f>G90*H90</f>
        <v>0</v>
      </c>
    </row>
    <row r="91" spans="1:9" x14ac:dyDescent="0.2">
      <c r="A91" s="223"/>
      <c r="B91" s="437"/>
      <c r="C91" s="207"/>
      <c r="D91" s="1163"/>
      <c r="E91" s="1164"/>
      <c r="F91" s="358"/>
      <c r="G91" s="359"/>
      <c r="H91" s="431"/>
      <c r="I91" s="870"/>
    </row>
    <row r="92" spans="1:9" x14ac:dyDescent="0.2">
      <c r="A92" s="223"/>
      <c r="B92" s="437"/>
      <c r="C92" s="206" t="s">
        <v>987</v>
      </c>
      <c r="D92" s="1126" t="s">
        <v>849</v>
      </c>
      <c r="E92" s="1127"/>
      <c r="F92" s="358" t="s">
        <v>686</v>
      </c>
      <c r="G92" s="359">
        <v>1</v>
      </c>
      <c r="H92" s="431"/>
      <c r="I92" s="870">
        <f>G92*H92</f>
        <v>0</v>
      </c>
    </row>
    <row r="93" spans="1:9" ht="47.25" customHeight="1" x14ac:dyDescent="0.2">
      <c r="A93" s="228"/>
      <c r="B93" s="437"/>
      <c r="C93" s="80"/>
      <c r="D93" s="660"/>
      <c r="E93" s="78"/>
      <c r="F93" s="358"/>
      <c r="G93" s="359"/>
      <c r="H93" s="356"/>
      <c r="I93" s="870"/>
    </row>
    <row r="94" spans="1:9" x14ac:dyDescent="0.2">
      <c r="A94" s="186"/>
      <c r="B94" s="1134" t="s">
        <v>499</v>
      </c>
      <c r="C94" s="1135"/>
      <c r="D94" s="1135"/>
      <c r="E94" s="1135"/>
      <c r="F94" s="1135"/>
      <c r="G94" s="1135"/>
      <c r="H94" s="1135"/>
      <c r="I94" s="881"/>
    </row>
    <row r="95" spans="1:9" x14ac:dyDescent="0.2">
      <c r="A95" s="611"/>
      <c r="B95" s="1166"/>
      <c r="C95" s="1088"/>
      <c r="D95" s="1088"/>
      <c r="E95" s="1088"/>
      <c r="F95" s="1088"/>
      <c r="G95" s="1088"/>
      <c r="H95" s="1088"/>
      <c r="I95" s="882">
        <f>SUM(I48:I93)</f>
        <v>0</v>
      </c>
    </row>
    <row r="96" spans="1:9" ht="13.5" customHeight="1" x14ac:dyDescent="0.2">
      <c r="A96" s="698"/>
      <c r="B96" s="1092"/>
      <c r="C96" s="1092"/>
      <c r="D96" s="1092"/>
      <c r="E96" s="1092"/>
      <c r="F96" s="1092"/>
      <c r="G96" s="1092"/>
      <c r="H96" s="1092"/>
      <c r="I96" s="883"/>
    </row>
    <row r="97" spans="1:9" x14ac:dyDescent="0.2">
      <c r="A97" s="161"/>
      <c r="B97" s="1142" t="s">
        <v>500</v>
      </c>
      <c r="C97" s="1135"/>
      <c r="D97" s="1135"/>
      <c r="E97" s="1135"/>
      <c r="F97" s="1135"/>
      <c r="G97" s="1135"/>
      <c r="H97" s="1135"/>
      <c r="I97" s="881"/>
    </row>
    <row r="98" spans="1:9" x14ac:dyDescent="0.2">
      <c r="A98" s="161"/>
      <c r="B98" s="1167"/>
      <c r="C98" s="1088"/>
      <c r="D98" s="1088"/>
      <c r="E98" s="1088"/>
      <c r="F98" s="1088"/>
      <c r="G98" s="1088"/>
      <c r="H98" s="1088"/>
      <c r="I98" s="882">
        <f>I95</f>
        <v>0</v>
      </c>
    </row>
    <row r="99" spans="1:9" x14ac:dyDescent="0.2">
      <c r="A99" s="697"/>
      <c r="B99" s="1091"/>
      <c r="C99" s="1092"/>
      <c r="D99" s="1092"/>
      <c r="E99" s="1092"/>
      <c r="F99" s="1092"/>
      <c r="G99" s="1092"/>
      <c r="H99" s="1092"/>
      <c r="I99" s="883"/>
    </row>
    <row r="100" spans="1:9" ht="13.15" customHeight="1" x14ac:dyDescent="0.2">
      <c r="A100" s="223"/>
      <c r="B100" s="231"/>
      <c r="C100" s="206"/>
      <c r="D100" s="209"/>
      <c r="E100" s="209"/>
      <c r="F100" s="358"/>
      <c r="G100" s="359"/>
      <c r="H100" s="431"/>
      <c r="I100" s="870"/>
    </row>
    <row r="101" spans="1:9" x14ac:dyDescent="0.2">
      <c r="A101" s="608" t="s">
        <v>1009</v>
      </c>
      <c r="B101" s="158">
        <f>INT(MAX(B$7:B100))+1</f>
        <v>604</v>
      </c>
      <c r="C101" s="1121" t="s">
        <v>1015</v>
      </c>
      <c r="D101" s="1121"/>
      <c r="E101" s="1128"/>
      <c r="F101" s="361"/>
      <c r="G101" s="359"/>
      <c r="H101" s="431"/>
      <c r="I101" s="870"/>
    </row>
    <row r="102" spans="1:9" x14ac:dyDescent="0.2">
      <c r="A102" s="614"/>
      <c r="B102" s="616"/>
      <c r="C102" s="455"/>
      <c r="D102" s="451"/>
      <c r="E102" s="617"/>
      <c r="F102" s="361"/>
      <c r="G102" s="359"/>
      <c r="H102" s="431"/>
      <c r="I102" s="870"/>
    </row>
    <row r="103" spans="1:9" ht="13.5" customHeight="1" x14ac:dyDescent="0.2">
      <c r="A103" s="609"/>
      <c r="B103" s="224"/>
      <c r="C103" s="206" t="s">
        <v>495</v>
      </c>
      <c r="D103" s="1161" t="s">
        <v>998</v>
      </c>
      <c r="E103" s="1162"/>
      <c r="F103" s="359"/>
      <c r="G103" s="359"/>
      <c r="H103" s="431"/>
      <c r="I103" s="870"/>
    </row>
    <row r="104" spans="1:9" ht="13.5" customHeight="1" x14ac:dyDescent="0.2">
      <c r="A104" s="614"/>
      <c r="B104" s="670"/>
      <c r="C104" s="206"/>
      <c r="D104" s="392"/>
      <c r="E104" s="392"/>
      <c r="F104" s="371"/>
      <c r="G104" s="371"/>
      <c r="H104" s="431"/>
      <c r="I104" s="870"/>
    </row>
    <row r="105" spans="1:9" ht="26.25" customHeight="1" x14ac:dyDescent="0.2">
      <c r="A105" s="614"/>
      <c r="B105" s="670"/>
      <c r="C105" s="206"/>
      <c r="D105" s="206" t="s">
        <v>495</v>
      </c>
      <c r="E105" s="206" t="s">
        <v>999</v>
      </c>
      <c r="F105" s="359" t="s">
        <v>521</v>
      </c>
      <c r="G105" s="359">
        <v>10</v>
      </c>
      <c r="H105" s="431"/>
      <c r="I105" s="870">
        <f>G105*H105</f>
        <v>0</v>
      </c>
    </row>
    <row r="106" spans="1:9" x14ac:dyDescent="0.2">
      <c r="A106" s="614"/>
      <c r="B106" s="618"/>
      <c r="C106" s="392"/>
      <c r="D106" s="392"/>
      <c r="E106" s="392"/>
      <c r="F106" s="359"/>
      <c r="G106" s="359"/>
      <c r="H106" s="356"/>
      <c r="I106" s="870"/>
    </row>
    <row r="107" spans="1:9" ht="13.15" customHeight="1" x14ac:dyDescent="0.2">
      <c r="A107" s="1160" t="s">
        <v>981</v>
      </c>
      <c r="B107" s="224"/>
      <c r="C107" s="662" t="s">
        <v>496</v>
      </c>
      <c r="D107" s="1184" t="s">
        <v>735</v>
      </c>
      <c r="E107" s="1185"/>
      <c r="F107" s="361"/>
      <c r="G107" s="359"/>
      <c r="H107" s="356"/>
      <c r="I107" s="870"/>
    </row>
    <row r="108" spans="1:9" x14ac:dyDescent="0.2">
      <c r="A108" s="1160"/>
      <c r="B108" s="619"/>
      <c r="C108" s="207"/>
      <c r="D108" s="208"/>
      <c r="E108" s="208"/>
      <c r="F108" s="361"/>
      <c r="G108" s="359"/>
      <c r="H108" s="356"/>
      <c r="I108" s="870"/>
    </row>
    <row r="109" spans="1:9" ht="39" customHeight="1" x14ac:dyDescent="0.2">
      <c r="A109" s="170"/>
      <c r="B109" s="620"/>
      <c r="C109" s="206"/>
      <c r="D109" s="206" t="s">
        <v>495</v>
      </c>
      <c r="E109" s="211" t="s">
        <v>736</v>
      </c>
      <c r="F109" s="359" t="s">
        <v>521</v>
      </c>
      <c r="G109" s="359">
        <v>5</v>
      </c>
      <c r="H109" s="431"/>
      <c r="I109" s="870">
        <f>G109*H109</f>
        <v>0</v>
      </c>
    </row>
    <row r="110" spans="1:9" x14ac:dyDescent="0.2">
      <c r="A110" s="169"/>
      <c r="B110" s="437"/>
      <c r="C110" s="80"/>
      <c r="D110" s="78"/>
      <c r="E110" s="78"/>
      <c r="F110" s="358"/>
      <c r="G110" s="359"/>
      <c r="H110" s="431"/>
      <c r="I110" s="870"/>
    </row>
    <row r="111" spans="1:9" ht="13.15" customHeight="1" x14ac:dyDescent="0.2">
      <c r="A111" s="223"/>
      <c r="B111" s="294">
        <f>INT(MAX(B$14:B110))+1</f>
        <v>605</v>
      </c>
      <c r="C111" s="1187" t="s">
        <v>992</v>
      </c>
      <c r="D111" s="1121"/>
      <c r="E111" s="1128"/>
      <c r="F111" s="361"/>
      <c r="G111" s="359"/>
      <c r="H111" s="431"/>
      <c r="I111" s="870"/>
    </row>
    <row r="112" spans="1:9" s="160" customFormat="1" x14ac:dyDescent="0.2">
      <c r="A112" s="225"/>
      <c r="B112" s="663"/>
      <c r="C112" s="206"/>
      <c r="D112" s="206"/>
      <c r="E112" s="664"/>
      <c r="F112" s="650"/>
      <c r="G112" s="371"/>
      <c r="H112" s="431"/>
      <c r="I112" s="870"/>
    </row>
    <row r="113" spans="1:9" s="160" customFormat="1" ht="25.5" customHeight="1" x14ac:dyDescent="0.2">
      <c r="A113" s="225"/>
      <c r="B113" s="224">
        <f>MAX($B$10:B112)+0.01</f>
        <v>605.01</v>
      </c>
      <c r="C113" s="1189" t="s">
        <v>1058</v>
      </c>
      <c r="D113" s="1130"/>
      <c r="E113" s="1190"/>
      <c r="F113" s="650"/>
      <c r="G113" s="371"/>
      <c r="H113" s="431"/>
      <c r="I113" s="870"/>
    </row>
    <row r="114" spans="1:9" s="160" customFormat="1" x14ac:dyDescent="0.2">
      <c r="A114" s="225"/>
      <c r="B114" s="663"/>
      <c r="C114" s="206"/>
      <c r="D114" s="206"/>
      <c r="E114" s="671"/>
      <c r="F114" s="650"/>
      <c r="G114" s="371"/>
      <c r="H114" s="431"/>
      <c r="I114" s="870"/>
    </row>
    <row r="115" spans="1:9" s="160" customFormat="1" ht="12.75" customHeight="1" x14ac:dyDescent="0.2">
      <c r="A115" s="225"/>
      <c r="B115" s="224"/>
      <c r="C115" s="206" t="s">
        <v>495</v>
      </c>
      <c r="D115" s="1126" t="s">
        <v>850</v>
      </c>
      <c r="E115" s="1141"/>
      <c r="F115" s="442" t="s">
        <v>703</v>
      </c>
      <c r="G115" s="359">
        <v>1</v>
      </c>
      <c r="H115" s="431"/>
      <c r="I115" s="870">
        <v>10000</v>
      </c>
    </row>
    <row r="116" spans="1:9" s="160" customFormat="1" x14ac:dyDescent="0.2">
      <c r="A116" s="225"/>
      <c r="B116" s="620"/>
      <c r="C116" s="1188"/>
      <c r="D116" s="1147"/>
      <c r="E116" s="1148"/>
      <c r="F116" s="361"/>
      <c r="G116" s="428"/>
      <c r="H116" s="431"/>
      <c r="I116" s="870"/>
    </row>
    <row r="117" spans="1:9" s="232" customFormat="1" ht="25.5" x14ac:dyDescent="0.2">
      <c r="A117" s="170"/>
      <c r="B117" s="224"/>
      <c r="C117" s="211"/>
      <c r="D117" s="46" t="s">
        <v>495</v>
      </c>
      <c r="E117" s="81" t="s">
        <v>990</v>
      </c>
      <c r="F117" s="599" t="s">
        <v>886</v>
      </c>
      <c r="G117" s="365">
        <f>I115</f>
        <v>10000</v>
      </c>
      <c r="H117" s="912"/>
      <c r="I117" s="870">
        <f>G117*H117</f>
        <v>0</v>
      </c>
    </row>
    <row r="118" spans="1:9" x14ac:dyDescent="0.2">
      <c r="A118" s="228"/>
      <c r="B118" s="437"/>
      <c r="C118" s="80"/>
      <c r="D118" s="78"/>
      <c r="E118" s="78"/>
      <c r="F118" s="358"/>
      <c r="G118" s="359"/>
      <c r="H118" s="356"/>
      <c r="I118" s="870" t="str">
        <f t="shared" ref="I118" si="1">IF($G118="","",$G118*H118)</f>
        <v/>
      </c>
    </row>
    <row r="119" spans="1:9" ht="13.15" customHeight="1" x14ac:dyDescent="0.2">
      <c r="A119" s="229"/>
      <c r="B119" s="294">
        <f>INT(MAX(B$14:B116))+1</f>
        <v>606</v>
      </c>
      <c r="C119" s="1187" t="s">
        <v>852</v>
      </c>
      <c r="D119" s="1121"/>
      <c r="E119" s="1128"/>
      <c r="F119" s="361"/>
      <c r="G119" s="359"/>
      <c r="H119" s="431"/>
      <c r="I119" s="870"/>
    </row>
    <row r="120" spans="1:9" x14ac:dyDescent="0.2">
      <c r="A120" s="622"/>
      <c r="B120" s="619"/>
      <c r="C120" s="207"/>
      <c r="D120" s="208"/>
      <c r="E120" s="208"/>
      <c r="F120" s="361"/>
      <c r="G120" s="623"/>
      <c r="H120" s="624"/>
      <c r="I120" s="870"/>
    </row>
    <row r="121" spans="1:9" x14ac:dyDescent="0.2">
      <c r="A121" s="622"/>
      <c r="B121" s="224">
        <f>MAX($B$10:B120)+0.01</f>
        <v>606.01</v>
      </c>
      <c r="C121" s="1189" t="s">
        <v>1000</v>
      </c>
      <c r="D121" s="1130"/>
      <c r="E121" s="1190"/>
      <c r="F121" s="650"/>
      <c r="G121" s="696"/>
      <c r="H121" s="699"/>
      <c r="I121" s="870"/>
    </row>
    <row r="122" spans="1:9" x14ac:dyDescent="0.2">
      <c r="A122" s="622"/>
      <c r="B122" s="672"/>
      <c r="C122" s="207"/>
      <c r="D122" s="208"/>
      <c r="E122" s="208"/>
      <c r="F122" s="650"/>
      <c r="G122" s="696"/>
      <c r="H122" s="624"/>
      <c r="I122" s="870"/>
    </row>
    <row r="123" spans="1:9" ht="13.15" customHeight="1" x14ac:dyDescent="0.2">
      <c r="A123" s="609" t="s">
        <v>1011</v>
      </c>
      <c r="B123" s="224"/>
      <c r="C123" s="662" t="s">
        <v>495</v>
      </c>
      <c r="D123" s="1126" t="s">
        <v>853</v>
      </c>
      <c r="E123" s="1141"/>
      <c r="F123" s="361"/>
      <c r="G123" s="359"/>
      <c r="H123" s="431"/>
      <c r="I123" s="870"/>
    </row>
    <row r="124" spans="1:9" x14ac:dyDescent="0.2">
      <c r="A124" s="229"/>
      <c r="B124" s="440"/>
      <c r="C124" s="213"/>
      <c r="D124" s="1117"/>
      <c r="E124" s="1207"/>
      <c r="F124" s="625"/>
      <c r="G124" s="359"/>
      <c r="H124" s="431"/>
      <c r="I124" s="870"/>
    </row>
    <row r="125" spans="1:9" ht="39.75" customHeight="1" x14ac:dyDescent="0.2">
      <c r="A125" s="229"/>
      <c r="B125" s="440"/>
      <c r="C125" s="206"/>
      <c r="D125" s="206" t="s">
        <v>495</v>
      </c>
      <c r="E125" s="214" t="s">
        <v>854</v>
      </c>
      <c r="F125" s="361" t="s">
        <v>506</v>
      </c>
      <c r="G125" s="359">
        <v>26</v>
      </c>
      <c r="H125" s="431"/>
      <c r="I125" s="870">
        <f>G125*H125</f>
        <v>0</v>
      </c>
    </row>
    <row r="126" spans="1:9" x14ac:dyDescent="0.2">
      <c r="A126" s="229"/>
      <c r="B126" s="440"/>
      <c r="C126" s="213"/>
      <c r="D126" s="1117"/>
      <c r="E126" s="1058"/>
      <c r="F126" s="625"/>
      <c r="G126" s="359"/>
      <c r="H126" s="431"/>
      <c r="I126" s="870"/>
    </row>
    <row r="127" spans="1:9" ht="36.75" customHeight="1" x14ac:dyDescent="0.2">
      <c r="A127" s="229"/>
      <c r="B127" s="440"/>
      <c r="C127" s="206"/>
      <c r="D127" s="206" t="s">
        <v>496</v>
      </c>
      <c r="E127" s="214" t="s">
        <v>855</v>
      </c>
      <c r="F127" s="361" t="s">
        <v>506</v>
      </c>
      <c r="G127" s="359">
        <v>26</v>
      </c>
      <c r="H127" s="431"/>
      <c r="I127" s="870">
        <f>G127*H127</f>
        <v>0</v>
      </c>
    </row>
    <row r="128" spans="1:9" x14ac:dyDescent="0.2">
      <c r="A128" s="622"/>
      <c r="B128" s="619"/>
      <c r="C128" s="207"/>
      <c r="D128" s="208"/>
      <c r="E128" s="208"/>
      <c r="F128" s="361"/>
      <c r="G128" s="623"/>
      <c r="H128" s="624"/>
      <c r="I128" s="870"/>
    </row>
    <row r="129" spans="1:9" x14ac:dyDescent="0.2">
      <c r="A129" s="609" t="s">
        <v>1011</v>
      </c>
      <c r="B129" s="224"/>
      <c r="C129" s="662" t="s">
        <v>496</v>
      </c>
      <c r="D129" s="1126" t="s">
        <v>856</v>
      </c>
      <c r="E129" s="1141"/>
      <c r="F129" s="361"/>
      <c r="G129" s="359"/>
      <c r="H129" s="431"/>
      <c r="I129" s="870"/>
    </row>
    <row r="130" spans="1:9" ht="13.15" customHeight="1" x14ac:dyDescent="0.2">
      <c r="A130" s="614"/>
      <c r="B130" s="224"/>
      <c r="C130" s="211"/>
      <c r="D130" s="211"/>
      <c r="E130" s="626"/>
      <c r="F130" s="361"/>
      <c r="G130" s="359"/>
      <c r="H130" s="431"/>
      <c r="I130" s="870"/>
    </row>
    <row r="131" spans="1:9" ht="40.5" customHeight="1" x14ac:dyDescent="0.2">
      <c r="A131" s="229"/>
      <c r="B131" s="440"/>
      <c r="C131" s="206"/>
      <c r="D131" s="206" t="s">
        <v>495</v>
      </c>
      <c r="E131" s="214" t="s">
        <v>857</v>
      </c>
      <c r="F131" s="361" t="s">
        <v>506</v>
      </c>
      <c r="G131" s="359">
        <v>15</v>
      </c>
      <c r="H131" s="431"/>
      <c r="I131" s="870">
        <f>G131*H131</f>
        <v>0</v>
      </c>
    </row>
    <row r="132" spans="1:9" x14ac:dyDescent="0.2">
      <c r="A132" s="609"/>
      <c r="B132" s="224"/>
      <c r="C132" s="1186"/>
      <c r="D132" s="1122"/>
      <c r="E132" s="1140"/>
      <c r="F132" s="361"/>
      <c r="G132" s="359"/>
      <c r="H132" s="431"/>
      <c r="I132" s="870"/>
    </row>
    <row r="133" spans="1:9" ht="14.25" customHeight="1" x14ac:dyDescent="0.2">
      <c r="A133" s="229"/>
      <c r="B133" s="440"/>
      <c r="C133" s="206"/>
      <c r="D133" s="206" t="s">
        <v>496</v>
      </c>
      <c r="E133" s="214" t="s">
        <v>858</v>
      </c>
      <c r="F133" s="361" t="s">
        <v>506</v>
      </c>
      <c r="G133" s="359">
        <v>15</v>
      </c>
      <c r="H133" s="431"/>
      <c r="I133" s="870">
        <f>G133*H133</f>
        <v>0</v>
      </c>
    </row>
    <row r="134" spans="1:9" s="160" customFormat="1" ht="114" customHeight="1" x14ac:dyDescent="0.2">
      <c r="A134" s="229"/>
      <c r="B134" s="440"/>
      <c r="C134" s="213"/>
      <c r="D134" s="214"/>
      <c r="E134" s="203"/>
      <c r="F134" s="625"/>
      <c r="G134" s="359"/>
      <c r="H134" s="356"/>
      <c r="I134" s="870"/>
    </row>
    <row r="135" spans="1:9" s="160" customFormat="1" x14ac:dyDescent="0.2">
      <c r="A135" s="186"/>
      <c r="B135" s="1134" t="s">
        <v>499</v>
      </c>
      <c r="C135" s="1135"/>
      <c r="D135" s="1135"/>
      <c r="E135" s="1135"/>
      <c r="F135" s="1135"/>
      <c r="G135" s="1135"/>
      <c r="H135" s="1203"/>
      <c r="I135" s="881"/>
    </row>
    <row r="136" spans="1:9" s="160" customFormat="1" x14ac:dyDescent="0.2">
      <c r="A136" s="611"/>
      <c r="B136" s="1204"/>
      <c r="C136" s="1088"/>
      <c r="D136" s="1088"/>
      <c r="E136" s="1088"/>
      <c r="F136" s="1088"/>
      <c r="G136" s="1088"/>
      <c r="H136" s="1205"/>
      <c r="I136" s="882">
        <f>SUM(I97:I134)</f>
        <v>10000</v>
      </c>
    </row>
    <row r="137" spans="1:9" s="160" customFormat="1" x14ac:dyDescent="0.2">
      <c r="A137" s="612"/>
      <c r="B137" s="1137"/>
      <c r="C137" s="1092"/>
      <c r="D137" s="1092"/>
      <c r="E137" s="1092"/>
      <c r="F137" s="1092"/>
      <c r="G137" s="1092"/>
      <c r="H137" s="1206"/>
      <c r="I137" s="883"/>
    </row>
    <row r="138" spans="1:9" x14ac:dyDescent="0.2">
      <c r="A138" s="159"/>
      <c r="B138" s="1142" t="s">
        <v>500</v>
      </c>
      <c r="C138" s="1135"/>
      <c r="D138" s="1135"/>
      <c r="E138" s="1135"/>
      <c r="F138" s="1135"/>
      <c r="G138" s="1135"/>
      <c r="H138" s="1135"/>
      <c r="I138" s="881"/>
    </row>
    <row r="139" spans="1:9" s="160" customFormat="1" x14ac:dyDescent="0.2">
      <c r="A139" s="161"/>
      <c r="B139" s="1167"/>
      <c r="C139" s="1088"/>
      <c r="D139" s="1088"/>
      <c r="E139" s="1088"/>
      <c r="F139" s="1088"/>
      <c r="G139" s="1088"/>
      <c r="H139" s="1088"/>
      <c r="I139" s="882">
        <f>I136</f>
        <v>10000</v>
      </c>
    </row>
    <row r="140" spans="1:9" s="160" customFormat="1" x14ac:dyDescent="0.2">
      <c r="A140" s="613"/>
      <c r="B140" s="1091"/>
      <c r="C140" s="1092"/>
      <c r="D140" s="1092"/>
      <c r="E140" s="1092"/>
      <c r="F140" s="1092"/>
      <c r="G140" s="1092"/>
      <c r="H140" s="1092"/>
      <c r="I140" s="883"/>
    </row>
    <row r="141" spans="1:9" ht="10.5" customHeight="1" x14ac:dyDescent="0.2">
      <c r="A141" s="622"/>
      <c r="B141" s="619"/>
      <c r="C141" s="207"/>
      <c r="D141" s="208"/>
      <c r="E141" s="208"/>
      <c r="F141" s="361"/>
      <c r="G141" s="409"/>
      <c r="H141" s="624"/>
      <c r="I141" s="870"/>
    </row>
    <row r="142" spans="1:9" s="160" customFormat="1" ht="77.25" customHeight="1" x14ac:dyDescent="0.2">
      <c r="A142" s="609" t="s">
        <v>1011</v>
      </c>
      <c r="B142" s="224"/>
      <c r="C142" s="662" t="s">
        <v>497</v>
      </c>
      <c r="D142" s="1126" t="s">
        <v>995</v>
      </c>
      <c r="E142" s="1193"/>
      <c r="F142" s="361"/>
      <c r="G142" s="359"/>
      <c r="H142" s="431"/>
      <c r="I142" s="870"/>
    </row>
    <row r="143" spans="1:9" x14ac:dyDescent="0.2">
      <c r="A143" s="614"/>
      <c r="B143" s="224"/>
      <c r="C143" s="627"/>
      <c r="D143" s="453"/>
      <c r="E143" s="454"/>
      <c r="F143" s="361"/>
      <c r="G143" s="359"/>
      <c r="H143" s="431"/>
      <c r="I143" s="870"/>
    </row>
    <row r="144" spans="1:9" s="160" customFormat="1" ht="25.5" customHeight="1" x14ac:dyDescent="0.2">
      <c r="A144" s="229"/>
      <c r="B144" s="440"/>
      <c r="C144" s="206"/>
      <c r="D144" s="206" t="s">
        <v>495</v>
      </c>
      <c r="E144" s="214" t="s">
        <v>859</v>
      </c>
      <c r="F144" s="361" t="s">
        <v>506</v>
      </c>
      <c r="G144" s="359">
        <f>10+4+10</f>
        <v>24</v>
      </c>
      <c r="H144" s="431"/>
      <c r="I144" s="870">
        <f>G144*H144</f>
        <v>0</v>
      </c>
    </row>
    <row r="145" spans="1:9" s="160" customFormat="1" x14ac:dyDescent="0.2">
      <c r="A145" s="609"/>
      <c r="B145" s="224"/>
      <c r="C145" s="1186"/>
      <c r="D145" s="1122"/>
      <c r="E145" s="1140"/>
      <c r="F145" s="361"/>
      <c r="G145" s="359"/>
      <c r="H145" s="431"/>
      <c r="I145" s="870"/>
    </row>
    <row r="146" spans="1:9" s="160" customFormat="1" ht="25.5" customHeight="1" x14ac:dyDescent="0.2">
      <c r="A146" s="229"/>
      <c r="B146" s="440"/>
      <c r="C146" s="206"/>
      <c r="D146" s="206" t="s">
        <v>496</v>
      </c>
      <c r="E146" s="214" t="s">
        <v>860</v>
      </c>
      <c r="F146" s="361" t="s">
        <v>506</v>
      </c>
      <c r="G146" s="359">
        <v>2</v>
      </c>
      <c r="H146" s="431"/>
      <c r="I146" s="870">
        <f>G146*H146</f>
        <v>0</v>
      </c>
    </row>
    <row r="147" spans="1:9" s="160" customFormat="1" x14ac:dyDescent="0.2">
      <c r="A147" s="622"/>
      <c r="B147" s="619"/>
      <c r="C147" s="207"/>
      <c r="D147" s="208"/>
      <c r="E147" s="208"/>
      <c r="F147" s="361"/>
      <c r="G147" s="409"/>
      <c r="H147" s="624"/>
      <c r="I147" s="870"/>
    </row>
    <row r="148" spans="1:9" ht="26.25" customHeight="1" x14ac:dyDescent="0.2">
      <c r="A148" s="609" t="s">
        <v>1011</v>
      </c>
      <c r="B148" s="224"/>
      <c r="C148" s="662" t="s">
        <v>498</v>
      </c>
      <c r="D148" s="1126" t="s">
        <v>861</v>
      </c>
      <c r="E148" s="1193"/>
      <c r="F148" s="361"/>
      <c r="G148" s="359"/>
      <c r="H148" s="431"/>
      <c r="I148" s="870"/>
    </row>
    <row r="149" spans="1:9" x14ac:dyDescent="0.2">
      <c r="A149" s="614"/>
      <c r="B149" s="224"/>
      <c r="C149" s="211"/>
      <c r="D149" s="211"/>
      <c r="E149" s="626"/>
      <c r="F149" s="361"/>
      <c r="G149" s="359"/>
      <c r="H149" s="431"/>
      <c r="I149" s="870"/>
    </row>
    <row r="150" spans="1:9" s="160" customFormat="1" ht="11.25" customHeight="1" x14ac:dyDescent="0.2">
      <c r="A150" s="229"/>
      <c r="B150" s="440"/>
      <c r="C150" s="206"/>
      <c r="D150" s="206" t="s">
        <v>495</v>
      </c>
      <c r="E150" s="214" t="s">
        <v>862</v>
      </c>
      <c r="F150" s="361" t="s">
        <v>521</v>
      </c>
      <c r="G150" s="359">
        <v>3</v>
      </c>
      <c r="H150" s="431"/>
      <c r="I150" s="870">
        <f>G150*H150</f>
        <v>0</v>
      </c>
    </row>
    <row r="151" spans="1:9" s="160" customFormat="1" x14ac:dyDescent="0.2">
      <c r="A151" s="229"/>
      <c r="B151" s="440"/>
      <c r="C151" s="213"/>
      <c r="D151" s="1117"/>
      <c r="E151" s="1058"/>
      <c r="F151" s="625"/>
      <c r="G151" s="359"/>
      <c r="H151" s="431"/>
      <c r="I151" s="870"/>
    </row>
    <row r="152" spans="1:9" s="160" customFormat="1" ht="14.25" x14ac:dyDescent="0.2">
      <c r="A152" s="229"/>
      <c r="B152" s="440"/>
      <c r="C152" s="206"/>
      <c r="D152" s="206" t="s">
        <v>496</v>
      </c>
      <c r="E152" s="214" t="s">
        <v>863</v>
      </c>
      <c r="F152" s="361" t="s">
        <v>506</v>
      </c>
      <c r="G152" s="359">
        <v>3</v>
      </c>
      <c r="H152" s="431"/>
      <c r="I152" s="870">
        <f>G152*H152</f>
        <v>0</v>
      </c>
    </row>
    <row r="153" spans="1:9" s="160" customFormat="1" x14ac:dyDescent="0.2">
      <c r="A153" s="229"/>
      <c r="B153" s="440"/>
      <c r="C153" s="213"/>
      <c r="D153" s="1117"/>
      <c r="E153" s="1058"/>
      <c r="F153" s="625"/>
      <c r="G153" s="359"/>
      <c r="H153" s="431"/>
      <c r="I153" s="870"/>
    </row>
    <row r="154" spans="1:9" ht="14.25" x14ac:dyDescent="0.2">
      <c r="A154" s="229"/>
      <c r="B154" s="440"/>
      <c r="C154" s="206"/>
      <c r="D154" s="206" t="s">
        <v>497</v>
      </c>
      <c r="E154" s="214" t="s">
        <v>864</v>
      </c>
      <c r="F154" s="361" t="s">
        <v>506</v>
      </c>
      <c r="G154" s="359">
        <v>3</v>
      </c>
      <c r="H154" s="431"/>
      <c r="I154" s="870">
        <f>G154*H154</f>
        <v>0</v>
      </c>
    </row>
    <row r="155" spans="1:9" x14ac:dyDescent="0.2">
      <c r="A155" s="229"/>
      <c r="B155" s="666"/>
      <c r="C155" s="206"/>
      <c r="D155" s="206"/>
      <c r="E155" s="214"/>
      <c r="F155" s="650"/>
      <c r="G155" s="371"/>
      <c r="H155" s="431"/>
      <c r="I155" s="870"/>
    </row>
    <row r="156" spans="1:9" s="160" customFormat="1" ht="24.75" customHeight="1" x14ac:dyDescent="0.2">
      <c r="A156" s="609" t="s">
        <v>1011</v>
      </c>
      <c r="B156" s="224"/>
      <c r="C156" s="662" t="s">
        <v>501</v>
      </c>
      <c r="D156" s="1126" t="s">
        <v>996</v>
      </c>
      <c r="E156" s="1193"/>
      <c r="F156" s="361"/>
      <c r="G156" s="359"/>
      <c r="H156" s="431"/>
      <c r="I156" s="870"/>
    </row>
    <row r="157" spans="1:9" s="160" customFormat="1" ht="10.5" customHeight="1" x14ac:dyDescent="0.2">
      <c r="A157" s="614"/>
      <c r="B157" s="224"/>
      <c r="C157" s="211"/>
      <c r="D157" s="211"/>
      <c r="E157" s="626"/>
      <c r="F157" s="361"/>
      <c r="G157" s="359"/>
      <c r="H157" s="431"/>
      <c r="I157" s="870"/>
    </row>
    <row r="158" spans="1:9" s="160" customFormat="1" ht="12.75" customHeight="1" x14ac:dyDescent="0.2">
      <c r="A158" s="229"/>
      <c r="B158" s="440"/>
      <c r="C158" s="213"/>
      <c r="D158" s="628" t="s">
        <v>495</v>
      </c>
      <c r="E158" s="629" t="s">
        <v>982</v>
      </c>
      <c r="F158" s="361" t="s">
        <v>686</v>
      </c>
      <c r="G158" s="359">
        <v>3</v>
      </c>
      <c r="H158" s="431"/>
      <c r="I158" s="870">
        <f>G158*H158</f>
        <v>0</v>
      </c>
    </row>
    <row r="159" spans="1:9" s="160" customFormat="1" ht="10.5" customHeight="1" x14ac:dyDescent="0.2">
      <c r="A159" s="229"/>
      <c r="B159" s="440"/>
      <c r="C159" s="213"/>
      <c r="E159" s="629"/>
      <c r="F159" s="361"/>
      <c r="G159" s="359"/>
      <c r="H159" s="431"/>
      <c r="I159" s="870"/>
    </row>
    <row r="160" spans="1:9" s="160" customFormat="1" ht="12.75" customHeight="1" x14ac:dyDescent="0.2">
      <c r="A160" s="229"/>
      <c r="B160" s="440"/>
      <c r="C160" s="213"/>
      <c r="D160" s="628" t="s">
        <v>496</v>
      </c>
      <c r="E160" s="629" t="s">
        <v>983</v>
      </c>
      <c r="F160" s="361" t="s">
        <v>686</v>
      </c>
      <c r="G160" s="359">
        <v>3</v>
      </c>
      <c r="H160" s="431"/>
      <c r="I160" s="870">
        <f>G160*H160</f>
        <v>0</v>
      </c>
    </row>
    <row r="161" spans="1:9" s="160" customFormat="1" ht="12" customHeight="1" x14ac:dyDescent="0.2">
      <c r="A161" s="229"/>
      <c r="B161" s="440"/>
      <c r="C161" s="213"/>
      <c r="D161" s="1117"/>
      <c r="E161" s="1058"/>
      <c r="F161" s="625"/>
      <c r="G161" s="359"/>
      <c r="H161" s="431"/>
      <c r="I161" s="870"/>
    </row>
    <row r="162" spans="1:9" s="160" customFormat="1" ht="27" customHeight="1" x14ac:dyDescent="0.2">
      <c r="A162" s="229"/>
      <c r="B162" s="440"/>
      <c r="C162" s="206" t="s">
        <v>502</v>
      </c>
      <c r="D162" s="1117" t="s">
        <v>997</v>
      </c>
      <c r="E162" s="1058"/>
      <c r="F162" s="361"/>
      <c r="G162" s="359"/>
      <c r="H162" s="431"/>
      <c r="I162" s="870"/>
    </row>
    <row r="163" spans="1:9" s="160" customFormat="1" ht="10.5" customHeight="1" x14ac:dyDescent="0.2">
      <c r="A163" s="229"/>
      <c r="B163" s="440"/>
      <c r="C163" s="213"/>
      <c r="D163" s="1117"/>
      <c r="E163" s="1138"/>
      <c r="F163" s="361"/>
      <c r="G163" s="359"/>
      <c r="H163" s="431"/>
      <c r="I163" s="870"/>
    </row>
    <row r="164" spans="1:9" s="160" customFormat="1" ht="13.15" customHeight="1" x14ac:dyDescent="0.2">
      <c r="A164" s="229"/>
      <c r="B164" s="440"/>
      <c r="C164" s="213"/>
      <c r="D164" s="628" t="s">
        <v>495</v>
      </c>
      <c r="E164" s="629" t="s">
        <v>982</v>
      </c>
      <c r="F164" s="361" t="s">
        <v>686</v>
      </c>
      <c r="G164" s="359">
        <v>3</v>
      </c>
      <c r="H164" s="431"/>
      <c r="I164" s="870">
        <f>G164*H164</f>
        <v>0</v>
      </c>
    </row>
    <row r="165" spans="1:9" s="160" customFormat="1" ht="10.5" customHeight="1" x14ac:dyDescent="0.2">
      <c r="A165" s="229"/>
      <c r="B165" s="440"/>
      <c r="C165" s="213"/>
      <c r="E165" s="630"/>
      <c r="F165" s="361"/>
      <c r="G165" s="359"/>
      <c r="H165" s="431"/>
      <c r="I165" s="870"/>
    </row>
    <row r="166" spans="1:9" s="160" customFormat="1" ht="13.15" customHeight="1" x14ac:dyDescent="0.2">
      <c r="A166" s="229"/>
      <c r="B166" s="440"/>
      <c r="C166" s="213"/>
      <c r="D166" s="628" t="s">
        <v>496</v>
      </c>
      <c r="E166" s="629" t="s">
        <v>983</v>
      </c>
      <c r="F166" s="361" t="s">
        <v>686</v>
      </c>
      <c r="G166" s="359">
        <f>2+2+2</f>
        <v>6</v>
      </c>
      <c r="H166" s="431"/>
      <c r="I166" s="870">
        <f>G166*H166</f>
        <v>0</v>
      </c>
    </row>
    <row r="167" spans="1:9" ht="15.6" customHeight="1" x14ac:dyDescent="0.2">
      <c r="A167" s="229"/>
      <c r="B167" s="666"/>
      <c r="C167" s="206"/>
      <c r="D167" s="206"/>
      <c r="E167" s="214"/>
      <c r="F167" s="650"/>
      <c r="G167" s="371"/>
      <c r="H167" s="431"/>
      <c r="I167" s="870"/>
    </row>
    <row r="168" spans="1:9" ht="13.15" customHeight="1" x14ac:dyDescent="0.2">
      <c r="A168" s="609" t="s">
        <v>1011</v>
      </c>
      <c r="B168" s="294">
        <f>INT(MAX(B$14:B158))+1</f>
        <v>607</v>
      </c>
      <c r="C168" s="1187" t="s">
        <v>939</v>
      </c>
      <c r="D168" s="1121"/>
      <c r="E168" s="1128"/>
      <c r="F168" s="361"/>
      <c r="G168" s="359"/>
      <c r="H168" s="431"/>
      <c r="I168" s="870"/>
    </row>
    <row r="169" spans="1:9" ht="10.5" customHeight="1" x14ac:dyDescent="0.2">
      <c r="A169" s="229"/>
      <c r="B169" s="669"/>
      <c r="C169" s="667"/>
      <c r="D169" s="451"/>
      <c r="E169" s="668"/>
      <c r="F169" s="650"/>
      <c r="G169" s="371"/>
      <c r="H169" s="431"/>
      <c r="I169" s="870"/>
    </row>
    <row r="170" spans="1:9" ht="13.15" customHeight="1" x14ac:dyDescent="0.2">
      <c r="A170" s="229"/>
      <c r="B170" s="224">
        <f>MAX($B$10:B169)+0.01</f>
        <v>607.01</v>
      </c>
      <c r="C170" s="1176" t="s">
        <v>1001</v>
      </c>
      <c r="D170" s="1177"/>
      <c r="E170" s="1178"/>
      <c r="F170" s="650"/>
      <c r="G170" s="371"/>
      <c r="H170" s="431"/>
      <c r="I170" s="870"/>
    </row>
    <row r="171" spans="1:9" ht="13.15" customHeight="1" x14ac:dyDescent="0.2">
      <c r="A171" s="229"/>
      <c r="B171" s="669"/>
      <c r="C171" s="451"/>
      <c r="D171" s="451"/>
      <c r="E171" s="668"/>
      <c r="F171" s="650"/>
      <c r="G171" s="371"/>
      <c r="H171" s="431"/>
      <c r="I171" s="870"/>
    </row>
    <row r="172" spans="1:9" s="160" customFormat="1" ht="13.15" customHeight="1" x14ac:dyDescent="0.2">
      <c r="A172" s="609"/>
      <c r="B172" s="224"/>
      <c r="C172" s="206" t="s">
        <v>495</v>
      </c>
      <c r="D172" s="1126" t="s">
        <v>865</v>
      </c>
      <c r="E172" s="1193"/>
      <c r="F172" s="361"/>
      <c r="G172" s="359"/>
      <c r="H172" s="356"/>
      <c r="I172" s="870"/>
    </row>
    <row r="173" spans="1:9" s="160" customFormat="1" x14ac:dyDescent="0.2">
      <c r="A173" s="614"/>
      <c r="B173" s="224"/>
      <c r="C173" s="211"/>
      <c r="D173" s="211"/>
      <c r="E173" s="626"/>
      <c r="F173" s="361"/>
      <c r="G173" s="359"/>
      <c r="H173" s="356"/>
      <c r="I173" s="870"/>
    </row>
    <row r="174" spans="1:9" s="160" customFormat="1" ht="12" customHeight="1" x14ac:dyDescent="0.2">
      <c r="A174" s="229"/>
      <c r="B174" s="440"/>
      <c r="C174" s="206"/>
      <c r="D174" s="206" t="s">
        <v>495</v>
      </c>
      <c r="E174" s="214" t="s">
        <v>863</v>
      </c>
      <c r="F174" s="361" t="s">
        <v>506</v>
      </c>
      <c r="G174" s="359">
        <v>24</v>
      </c>
      <c r="H174" s="431"/>
      <c r="I174" s="870">
        <f>G174*H174</f>
        <v>0</v>
      </c>
    </row>
    <row r="175" spans="1:9" s="160" customFormat="1" ht="11.25" customHeight="1" x14ac:dyDescent="0.2">
      <c r="A175" s="229"/>
      <c r="B175" s="440"/>
      <c r="C175" s="213"/>
      <c r="D175" s="1117"/>
      <c r="E175" s="1208"/>
      <c r="F175" s="625"/>
      <c r="G175" s="359"/>
      <c r="H175" s="431"/>
      <c r="I175" s="870"/>
    </row>
    <row r="176" spans="1:9" s="160" customFormat="1" ht="11.25" customHeight="1" x14ac:dyDescent="0.2">
      <c r="A176" s="229"/>
      <c r="B176" s="440"/>
      <c r="C176" s="206"/>
      <c r="D176" s="206" t="s">
        <v>496</v>
      </c>
      <c r="E176" s="214" t="s">
        <v>864</v>
      </c>
      <c r="F176" s="361" t="s">
        <v>506</v>
      </c>
      <c r="G176" s="359">
        <v>2</v>
      </c>
      <c r="H176" s="431"/>
      <c r="I176" s="870">
        <f>G176*H176</f>
        <v>0</v>
      </c>
    </row>
    <row r="177" spans="1:9" s="160" customFormat="1" x14ac:dyDescent="0.2">
      <c r="A177" s="229"/>
      <c r="B177" s="440"/>
      <c r="C177" s="213"/>
      <c r="D177" s="1117"/>
      <c r="E177" s="1208"/>
      <c r="F177" s="625"/>
      <c r="G177" s="359"/>
      <c r="H177" s="431"/>
      <c r="I177" s="870"/>
    </row>
    <row r="178" spans="1:9" s="160" customFormat="1" x14ac:dyDescent="0.2">
      <c r="A178" s="609" t="s">
        <v>1011</v>
      </c>
      <c r="B178" s="294">
        <f>INT(MAX(B$14:B176))+1</f>
        <v>608</v>
      </c>
      <c r="C178" s="1187" t="s">
        <v>716</v>
      </c>
      <c r="D178" s="1121"/>
      <c r="E178" s="1128"/>
      <c r="F178" s="361"/>
      <c r="G178" s="359"/>
      <c r="H178" s="431"/>
      <c r="I178" s="870"/>
    </row>
    <row r="179" spans="1:9" s="160" customFormat="1" ht="9.75" customHeight="1" x14ac:dyDescent="0.2">
      <c r="A179" s="170"/>
      <c r="B179" s="619"/>
      <c r="C179" s="207"/>
      <c r="D179" s="208"/>
      <c r="E179" s="208"/>
      <c r="F179" s="361"/>
      <c r="G179" s="359"/>
      <c r="H179" s="431"/>
      <c r="I179" s="870"/>
    </row>
    <row r="180" spans="1:9" s="160" customFormat="1" x14ac:dyDescent="0.2">
      <c r="A180" s="170"/>
      <c r="B180" s="224">
        <f>MAX($B$10:B179)+0.01</f>
        <v>608.01</v>
      </c>
      <c r="C180" s="1189" t="s">
        <v>1002</v>
      </c>
      <c r="D180" s="1130"/>
      <c r="E180" s="1190"/>
      <c r="F180" s="650"/>
      <c r="G180" s="371"/>
      <c r="H180" s="431"/>
      <c r="I180" s="870"/>
    </row>
    <row r="181" spans="1:9" s="160" customFormat="1" ht="9.75" customHeight="1" x14ac:dyDescent="0.2">
      <c r="A181" s="170"/>
      <c r="B181" s="672"/>
      <c r="C181" s="207"/>
      <c r="D181" s="208"/>
      <c r="E181" s="208"/>
      <c r="F181" s="650"/>
      <c r="G181" s="371"/>
      <c r="H181" s="431"/>
      <c r="I181" s="870"/>
    </row>
    <row r="182" spans="1:9" s="160" customFormat="1" ht="12" customHeight="1" x14ac:dyDescent="0.2">
      <c r="A182" s="170"/>
      <c r="B182" s="224"/>
      <c r="C182" s="206" t="s">
        <v>495</v>
      </c>
      <c r="D182" s="1126" t="s">
        <v>528</v>
      </c>
      <c r="E182" s="1127"/>
      <c r="F182" s="631" t="s">
        <v>506</v>
      </c>
      <c r="G182" s="359">
        <v>26</v>
      </c>
      <c r="H182" s="431"/>
      <c r="I182" s="870">
        <f>G182*H182</f>
        <v>0</v>
      </c>
    </row>
    <row r="183" spans="1:9" s="160" customFormat="1" ht="10.5" customHeight="1" x14ac:dyDescent="0.2">
      <c r="A183" s="225"/>
      <c r="B183" s="670"/>
      <c r="C183" s="206"/>
      <c r="D183" s="209"/>
      <c r="E183" s="665"/>
      <c r="F183" s="678"/>
      <c r="G183" s="371"/>
      <c r="H183" s="431"/>
      <c r="I183" s="870"/>
    </row>
    <row r="184" spans="1:9" s="160" customFormat="1" ht="13.15" customHeight="1" x14ac:dyDescent="0.2">
      <c r="A184" s="609"/>
      <c r="B184" s="224"/>
      <c r="C184" s="206" t="s">
        <v>496</v>
      </c>
      <c r="D184" s="1126" t="s">
        <v>867</v>
      </c>
      <c r="E184" s="1141"/>
      <c r="F184" s="361"/>
      <c r="G184" s="359"/>
      <c r="H184" s="431"/>
      <c r="I184" s="870"/>
    </row>
    <row r="185" spans="1:9" s="160" customFormat="1" x14ac:dyDescent="0.2">
      <c r="A185" s="229"/>
      <c r="B185" s="440"/>
      <c r="C185" s="213"/>
      <c r="D185" s="1117"/>
      <c r="E185" s="1138"/>
      <c r="F185" s="625"/>
      <c r="G185" s="359"/>
      <c r="H185" s="431"/>
      <c r="I185" s="870"/>
    </row>
    <row r="186" spans="1:9" s="160" customFormat="1" ht="12" customHeight="1" x14ac:dyDescent="0.2">
      <c r="A186" s="229"/>
      <c r="B186" s="440"/>
      <c r="C186" s="206"/>
      <c r="D186" s="206" t="s">
        <v>495</v>
      </c>
      <c r="E186" s="214" t="s">
        <v>868</v>
      </c>
      <c r="F186" s="358" t="s">
        <v>511</v>
      </c>
      <c r="G186" s="359">
        <v>30</v>
      </c>
      <c r="H186" s="431"/>
      <c r="I186" s="870">
        <f>G186*H186</f>
        <v>0</v>
      </c>
    </row>
    <row r="187" spans="1:9" x14ac:dyDescent="0.2">
      <c r="A187" s="161"/>
      <c r="B187" s="636"/>
      <c r="C187" s="206"/>
      <c r="D187" s="641"/>
      <c r="E187" s="641"/>
      <c r="F187" s="361"/>
      <c r="G187" s="359"/>
      <c r="H187" s="649"/>
      <c r="I187" s="908"/>
    </row>
    <row r="188" spans="1:9" s="160" customFormat="1" x14ac:dyDescent="0.2">
      <c r="A188" s="186"/>
      <c r="B188" s="1134" t="s">
        <v>499</v>
      </c>
      <c r="C188" s="1135"/>
      <c r="D188" s="1135"/>
      <c r="E188" s="1135"/>
      <c r="F188" s="1135"/>
      <c r="G188" s="1135"/>
      <c r="H188" s="1135"/>
      <c r="I188" s="881"/>
    </row>
    <row r="189" spans="1:9" s="160" customFormat="1" x14ac:dyDescent="0.2">
      <c r="A189" s="611"/>
      <c r="B189" s="1166"/>
      <c r="C189" s="1088"/>
      <c r="D189" s="1088"/>
      <c r="E189" s="1088"/>
      <c r="F189" s="1088"/>
      <c r="G189" s="1088"/>
      <c r="H189" s="1088"/>
      <c r="I189" s="882">
        <f>SUM(I138:I187)</f>
        <v>10000</v>
      </c>
    </row>
    <row r="190" spans="1:9" s="160" customFormat="1" x14ac:dyDescent="0.2">
      <c r="A190" s="612"/>
      <c r="B190" s="1137"/>
      <c r="C190" s="1092"/>
      <c r="D190" s="1092"/>
      <c r="E190" s="1092"/>
      <c r="F190" s="1092"/>
      <c r="G190" s="1092"/>
      <c r="H190" s="1092"/>
      <c r="I190" s="883"/>
    </row>
    <row r="191" spans="1:9" s="160" customFormat="1" x14ac:dyDescent="0.2">
      <c r="A191" s="159"/>
      <c r="B191" s="1142" t="s">
        <v>500</v>
      </c>
      <c r="C191" s="1135"/>
      <c r="D191" s="1135"/>
      <c r="E191" s="1135"/>
      <c r="F191" s="1135"/>
      <c r="G191" s="1135"/>
      <c r="H191" s="1135"/>
      <c r="I191" s="881"/>
    </row>
    <row r="192" spans="1:9" s="160" customFormat="1" x14ac:dyDescent="0.2">
      <c r="A192" s="161"/>
      <c r="B192" s="1167"/>
      <c r="C192" s="1088"/>
      <c r="D192" s="1088"/>
      <c r="E192" s="1088"/>
      <c r="F192" s="1088"/>
      <c r="G192" s="1088"/>
      <c r="H192" s="1088"/>
      <c r="I192" s="882">
        <f>I189</f>
        <v>10000</v>
      </c>
    </row>
    <row r="193" spans="1:9" x14ac:dyDescent="0.2">
      <c r="A193" s="613"/>
      <c r="B193" s="1091"/>
      <c r="C193" s="1092"/>
      <c r="D193" s="1092"/>
      <c r="E193" s="1092"/>
      <c r="F193" s="1092"/>
      <c r="G193" s="1092"/>
      <c r="H193" s="1092"/>
      <c r="I193" s="883"/>
    </row>
    <row r="194" spans="1:9" s="160" customFormat="1" x14ac:dyDescent="0.2">
      <c r="A194" s="680"/>
      <c r="B194" s="679"/>
      <c r="C194" s="207"/>
      <c r="D194" s="208"/>
      <c r="E194" s="208"/>
      <c r="F194" s="650"/>
      <c r="G194" s="677"/>
      <c r="H194" s="624"/>
      <c r="I194" s="870"/>
    </row>
    <row r="195" spans="1:9" s="160" customFormat="1" x14ac:dyDescent="0.2">
      <c r="A195" s="609"/>
      <c r="B195" s="294">
        <f>INT(MAX(B$14:B178))+1</f>
        <v>609</v>
      </c>
      <c r="C195" s="1187" t="s">
        <v>1003</v>
      </c>
      <c r="D195" s="1121"/>
      <c r="E195" s="1128"/>
      <c r="F195" s="361"/>
      <c r="G195" s="359"/>
      <c r="H195" s="431"/>
      <c r="I195" s="870"/>
    </row>
    <row r="196" spans="1:9" s="160" customFormat="1" x14ac:dyDescent="0.2">
      <c r="A196" s="614"/>
      <c r="B196" s="294"/>
      <c r="C196" s="455"/>
      <c r="D196" s="451"/>
      <c r="E196" s="451"/>
      <c r="F196" s="650"/>
      <c r="G196" s="372"/>
      <c r="H196" s="431"/>
      <c r="I196" s="870"/>
    </row>
    <row r="197" spans="1:9" s="160" customFormat="1" ht="12" customHeight="1" x14ac:dyDescent="0.2">
      <c r="A197" s="622"/>
      <c r="B197" s="224">
        <f>MAX($B$10:B196)+0.01</f>
        <v>609.01</v>
      </c>
      <c r="C197" s="1189" t="s">
        <v>1004</v>
      </c>
      <c r="D197" s="1130"/>
      <c r="E197" s="1190"/>
      <c r="F197" s="650"/>
      <c r="G197" s="677"/>
      <c r="H197" s="624"/>
      <c r="I197" s="870"/>
    </row>
    <row r="198" spans="1:9" s="160" customFormat="1" x14ac:dyDescent="0.2">
      <c r="A198" s="622"/>
      <c r="B198" s="672"/>
      <c r="C198" s="207"/>
      <c r="D198" s="208"/>
      <c r="E198" s="208"/>
      <c r="F198" s="650"/>
      <c r="G198" s="677"/>
      <c r="H198" s="624"/>
      <c r="I198" s="870"/>
    </row>
    <row r="199" spans="1:9" s="160" customFormat="1" ht="69" customHeight="1" x14ac:dyDescent="0.2">
      <c r="A199" s="609" t="s">
        <v>1011</v>
      </c>
      <c r="B199" s="224"/>
      <c r="C199" s="206" t="s">
        <v>495</v>
      </c>
      <c r="D199" s="1126" t="s">
        <v>994</v>
      </c>
      <c r="E199" s="1141"/>
      <c r="F199" s="361"/>
      <c r="G199" s="359"/>
      <c r="H199" s="431"/>
      <c r="I199" s="870"/>
    </row>
    <row r="200" spans="1:9" s="160" customFormat="1" x14ac:dyDescent="0.2">
      <c r="A200" s="225"/>
      <c r="B200" s="620"/>
      <c r="C200" s="206"/>
      <c r="D200" s="1182"/>
      <c r="E200" s="1183"/>
      <c r="F200" s="361"/>
      <c r="G200" s="359"/>
      <c r="H200" s="431"/>
      <c r="I200" s="870"/>
    </row>
    <row r="201" spans="1:9" s="160" customFormat="1" ht="14.25" customHeight="1" x14ac:dyDescent="0.2">
      <c r="A201" s="225"/>
      <c r="B201" s="620"/>
      <c r="C201" s="206"/>
      <c r="D201" s="206" t="s">
        <v>495</v>
      </c>
      <c r="E201" s="632" t="s">
        <v>866</v>
      </c>
      <c r="F201" s="631" t="s">
        <v>506</v>
      </c>
      <c r="G201" s="359">
        <v>26</v>
      </c>
      <c r="H201" s="431"/>
      <c r="I201" s="870">
        <f>G201*H201</f>
        <v>0</v>
      </c>
    </row>
    <row r="202" spans="1:9" s="160" customFormat="1" ht="10.5" customHeight="1" x14ac:dyDescent="0.2">
      <c r="A202" s="622"/>
      <c r="B202" s="619"/>
      <c r="C202" s="207"/>
      <c r="D202" s="208"/>
      <c r="E202" s="208"/>
      <c r="F202" s="361"/>
      <c r="G202" s="409"/>
      <c r="H202" s="624"/>
      <c r="I202" s="870"/>
    </row>
    <row r="203" spans="1:9" s="160" customFormat="1" x14ac:dyDescent="0.2">
      <c r="A203" s="611" t="s">
        <v>869</v>
      </c>
      <c r="B203" s="294">
        <f>INT(MAX(B$14:B197))+1</f>
        <v>610</v>
      </c>
      <c r="C203" s="1168" t="s">
        <v>712</v>
      </c>
      <c r="D203" s="1169"/>
      <c r="E203" s="1170"/>
      <c r="F203" s="636"/>
      <c r="G203" s="636"/>
      <c r="H203" s="637"/>
      <c r="I203" s="870"/>
    </row>
    <row r="204" spans="1:9" s="175" customFormat="1" ht="7.5" customHeight="1" x14ac:dyDescent="0.2">
      <c r="A204" s="611"/>
      <c r="B204" s="224"/>
      <c r="C204" s="633"/>
      <c r="D204" s="634"/>
      <c r="E204" s="635"/>
      <c r="F204" s="636"/>
      <c r="G204" s="636"/>
      <c r="H204" s="637"/>
      <c r="I204" s="870"/>
    </row>
    <row r="205" spans="1:9" s="175" customFormat="1" x14ac:dyDescent="0.2">
      <c r="A205" s="611"/>
      <c r="B205" s="224">
        <f>MAX($B$10:B204)+0.01</f>
        <v>610.01</v>
      </c>
      <c r="C205" s="1180" t="s">
        <v>534</v>
      </c>
      <c r="D205" s="1169"/>
      <c r="E205" s="1181"/>
      <c r="F205" s="675"/>
      <c r="G205" s="675"/>
      <c r="H205" s="676"/>
      <c r="I205" s="870"/>
    </row>
    <row r="206" spans="1:9" s="175" customFormat="1" ht="10.5" customHeight="1" x14ac:dyDescent="0.2">
      <c r="A206" s="611"/>
      <c r="B206" s="670"/>
      <c r="C206" s="673"/>
      <c r="D206" s="634"/>
      <c r="E206" s="674"/>
      <c r="F206" s="675"/>
      <c r="G206" s="675"/>
      <c r="H206" s="676"/>
      <c r="I206" s="870"/>
    </row>
    <row r="207" spans="1:9" s="176" customFormat="1" ht="102.6" customHeight="1" x14ac:dyDescent="0.2">
      <c r="A207" s="161"/>
      <c r="B207" s="224"/>
      <c r="C207" s="662" t="s">
        <v>495</v>
      </c>
      <c r="D207" s="1174" t="s">
        <v>991</v>
      </c>
      <c r="E207" s="1175"/>
      <c r="F207" s="636"/>
      <c r="G207" s="636"/>
      <c r="H207" s="637"/>
      <c r="I207" s="870"/>
    </row>
    <row r="208" spans="1:9" x14ac:dyDescent="0.2">
      <c r="A208" s="161"/>
      <c r="B208" s="636"/>
      <c r="C208" s="638"/>
      <c r="D208" s="639"/>
      <c r="E208" s="640"/>
      <c r="F208" s="636"/>
      <c r="G208" s="636"/>
      <c r="H208" s="637"/>
      <c r="I208" s="870"/>
    </row>
    <row r="209" spans="1:9" ht="14.25" x14ac:dyDescent="0.2">
      <c r="A209" s="161"/>
      <c r="B209" s="636"/>
      <c r="C209" s="206"/>
      <c r="D209" s="206" t="s">
        <v>495</v>
      </c>
      <c r="E209" s="661" t="s">
        <v>905</v>
      </c>
      <c r="F209" s="361" t="s">
        <v>506</v>
      </c>
      <c r="G209" s="359">
        <f>100+50+100</f>
        <v>250</v>
      </c>
      <c r="H209" s="642"/>
      <c r="I209" s="870">
        <f>G209*H209</f>
        <v>0</v>
      </c>
    </row>
    <row r="210" spans="1:9" s="160" customFormat="1" x14ac:dyDescent="0.2">
      <c r="A210" s="170"/>
      <c r="B210" s="619"/>
      <c r="C210" s="207"/>
      <c r="D210" s="209"/>
      <c r="E210" s="210"/>
      <c r="F210" s="361"/>
      <c r="G210" s="359"/>
      <c r="H210" s="431"/>
      <c r="I210" s="870"/>
    </row>
    <row r="211" spans="1:9" s="160" customFormat="1" ht="37.5" customHeight="1" x14ac:dyDescent="0.2">
      <c r="A211" s="161"/>
      <c r="B211" s="224"/>
      <c r="C211" s="662" t="s">
        <v>496</v>
      </c>
      <c r="D211" s="1174" t="s">
        <v>1054</v>
      </c>
      <c r="E211" s="1175"/>
      <c r="F211" s="636"/>
      <c r="G211" s="636"/>
      <c r="H211" s="643"/>
      <c r="I211" s="870"/>
    </row>
    <row r="212" spans="1:9" s="160" customFormat="1" x14ac:dyDescent="0.2">
      <c r="A212" s="161"/>
      <c r="B212" s="636"/>
      <c r="C212" s="638"/>
      <c r="D212" s="639"/>
      <c r="E212" s="640"/>
      <c r="F212" s="636"/>
      <c r="G212" s="636"/>
      <c r="H212" s="643"/>
      <c r="I212" s="870"/>
    </row>
    <row r="213" spans="1:9" ht="15.6" customHeight="1" x14ac:dyDescent="0.2">
      <c r="A213" s="161"/>
      <c r="B213" s="636"/>
      <c r="C213" s="206"/>
      <c r="D213" s="206" t="s">
        <v>495</v>
      </c>
      <c r="E213" s="661" t="s">
        <v>906</v>
      </c>
      <c r="F213" s="361" t="s">
        <v>506</v>
      </c>
      <c r="G213" s="359">
        <f>25+17+25</f>
        <v>67</v>
      </c>
      <c r="H213" s="644"/>
      <c r="I213" s="870">
        <f>G213*H213</f>
        <v>0</v>
      </c>
    </row>
    <row r="214" spans="1:9" s="160" customFormat="1" x14ac:dyDescent="0.2">
      <c r="A214" s="161"/>
      <c r="B214" s="636"/>
      <c r="C214" s="206"/>
      <c r="D214" s="641"/>
      <c r="E214" s="641"/>
      <c r="F214" s="361"/>
      <c r="G214" s="359"/>
      <c r="H214" s="644"/>
      <c r="I214" s="870"/>
    </row>
    <row r="215" spans="1:9" s="160" customFormat="1" ht="18.600000000000001" customHeight="1" x14ac:dyDescent="0.2">
      <c r="A215" s="223"/>
      <c r="B215" s="294">
        <f>INT(MAX(B$14:B205))+1</f>
        <v>611</v>
      </c>
      <c r="C215" s="1179" t="s">
        <v>870</v>
      </c>
      <c r="D215" s="1121"/>
      <c r="E215" s="1171"/>
      <c r="F215" s="646"/>
      <c r="G215" s="344"/>
      <c r="H215" s="356"/>
      <c r="I215" s="900"/>
    </row>
    <row r="216" spans="1:9" s="160" customFormat="1" x14ac:dyDescent="0.2">
      <c r="A216" s="170"/>
      <c r="B216" s="647"/>
      <c r="C216" s="207"/>
      <c r="D216" s="208"/>
      <c r="E216" s="208"/>
      <c r="F216" s="646"/>
      <c r="G216" s="344"/>
      <c r="H216" s="356"/>
      <c r="I216" s="900"/>
    </row>
    <row r="217" spans="1:9" s="160" customFormat="1" ht="67.5" customHeight="1" x14ac:dyDescent="0.2">
      <c r="A217" s="170"/>
      <c r="B217" s="700"/>
      <c r="C217" s="662" t="s">
        <v>495</v>
      </c>
      <c r="D217" s="1126" t="s">
        <v>970</v>
      </c>
      <c r="E217" s="1141"/>
      <c r="F217" s="646" t="s">
        <v>703</v>
      </c>
      <c r="G217" s="344">
        <v>1</v>
      </c>
      <c r="H217" s="431"/>
      <c r="I217" s="870">
        <f>G217*H217</f>
        <v>0</v>
      </c>
    </row>
    <row r="218" spans="1:9" s="160" customFormat="1" x14ac:dyDescent="0.2">
      <c r="A218" s="611"/>
      <c r="B218" s="636"/>
      <c r="C218" s="206"/>
      <c r="D218" s="641"/>
      <c r="E218" s="641"/>
      <c r="F218" s="361"/>
      <c r="G218" s="359"/>
      <c r="H218" s="649"/>
      <c r="I218" s="909"/>
    </row>
    <row r="219" spans="1:9" s="160" customFormat="1" ht="12.75" customHeight="1" x14ac:dyDescent="0.2">
      <c r="A219" s="170"/>
      <c r="B219" s="645"/>
      <c r="C219" s="1172" t="s">
        <v>965</v>
      </c>
      <c r="D219" s="1094"/>
      <c r="E219" s="1173"/>
      <c r="F219" s="361"/>
      <c r="G219" s="359"/>
      <c r="H219" s="356"/>
      <c r="I219" s="876"/>
    </row>
    <row r="220" spans="1:9" s="160" customFormat="1" ht="12.75" customHeight="1" x14ac:dyDescent="0.2">
      <c r="A220" s="170"/>
      <c r="B220" s="224"/>
      <c r="C220" s="211"/>
      <c r="D220" s="211"/>
      <c r="E220" s="648"/>
      <c r="F220" s="361"/>
      <c r="G220" s="359"/>
      <c r="H220" s="356"/>
      <c r="I220" s="900"/>
    </row>
    <row r="221" spans="1:9" s="160" customFormat="1" ht="12.75" customHeight="1" x14ac:dyDescent="0.2">
      <c r="A221" s="170"/>
      <c r="B221" s="294">
        <f>INT(MAX(B$14:B187))+1</f>
        <v>609</v>
      </c>
      <c r="C221" s="1121" t="s">
        <v>992</v>
      </c>
      <c r="D221" s="1121"/>
      <c r="E221" s="1171"/>
      <c r="F221" s="650"/>
      <c r="G221" s="371"/>
      <c r="H221" s="356"/>
      <c r="I221" s="900"/>
    </row>
    <row r="222" spans="1:9" s="160" customFormat="1" ht="12.75" customHeight="1" x14ac:dyDescent="0.2">
      <c r="A222" s="170"/>
      <c r="B222" s="224"/>
      <c r="C222" s="451"/>
      <c r="D222" s="451"/>
      <c r="E222" s="617"/>
      <c r="F222" s="361"/>
      <c r="G222" s="359"/>
      <c r="H222" s="356"/>
      <c r="I222" s="900"/>
    </row>
    <row r="223" spans="1:9" s="160" customFormat="1" ht="24.75" customHeight="1" x14ac:dyDescent="0.2">
      <c r="A223" s="170"/>
      <c r="B223" s="224">
        <f>MAX($B$10:B222)+0.01</f>
        <v>611.01</v>
      </c>
      <c r="C223" s="1176" t="s">
        <v>1059</v>
      </c>
      <c r="D223" s="1177"/>
      <c r="E223" s="1178"/>
      <c r="F223" s="650"/>
      <c r="G223" s="371"/>
      <c r="H223" s="356"/>
      <c r="I223" s="900"/>
    </row>
    <row r="224" spans="1:9" s="160" customFormat="1" ht="10.5" customHeight="1" x14ac:dyDescent="0.2">
      <c r="A224" s="170"/>
      <c r="B224" s="670"/>
      <c r="C224" s="451"/>
      <c r="D224" s="451"/>
      <c r="E224" s="668"/>
      <c r="F224" s="650"/>
      <c r="G224" s="371"/>
      <c r="H224" s="356"/>
      <c r="I224" s="900"/>
    </row>
    <row r="225" spans="1:9" ht="13.15" customHeight="1" x14ac:dyDescent="0.2">
      <c r="A225" s="170"/>
      <c r="B225" s="224"/>
      <c r="C225" s="651" t="s">
        <v>888</v>
      </c>
      <c r="D225" s="1126" t="s">
        <v>1051</v>
      </c>
      <c r="E225" s="1141"/>
      <c r="F225" s="652" t="s">
        <v>703</v>
      </c>
      <c r="G225" s="371"/>
      <c r="H225" s="356"/>
      <c r="I225" s="910">
        <v>10000</v>
      </c>
    </row>
    <row r="226" spans="1:9" x14ac:dyDescent="0.2">
      <c r="A226" s="170"/>
      <c r="B226" s="224"/>
      <c r="C226" s="621"/>
      <c r="D226" s="209"/>
      <c r="E226" s="452"/>
      <c r="F226" s="650"/>
      <c r="G226" s="371"/>
      <c r="H226" s="356"/>
      <c r="I226" s="910"/>
    </row>
    <row r="227" spans="1:9" s="232" customFormat="1" ht="25.5" x14ac:dyDescent="0.2">
      <c r="A227" s="170"/>
      <c r="B227" s="224"/>
      <c r="C227" s="211"/>
      <c r="D227" s="46" t="s">
        <v>495</v>
      </c>
      <c r="E227" s="81" t="s">
        <v>990</v>
      </c>
      <c r="F227" s="599" t="s">
        <v>886</v>
      </c>
      <c r="G227" s="365">
        <f>I225</f>
        <v>10000</v>
      </c>
      <c r="H227" s="912"/>
      <c r="I227" s="870">
        <f>G227*H227</f>
        <v>0</v>
      </c>
    </row>
    <row r="228" spans="1:9" x14ac:dyDescent="0.2">
      <c r="A228" s="170"/>
      <c r="B228" s="224"/>
      <c r="C228" s="211"/>
      <c r="D228" s="211"/>
      <c r="E228" s="648"/>
      <c r="F228" s="361"/>
      <c r="G228" s="359"/>
      <c r="H228" s="356"/>
      <c r="I228" s="900"/>
    </row>
    <row r="229" spans="1:9" x14ac:dyDescent="0.2">
      <c r="A229" s="170"/>
      <c r="B229" s="224"/>
      <c r="C229" s="211"/>
      <c r="D229" s="211"/>
      <c r="E229" s="648"/>
      <c r="F229" s="361"/>
      <c r="G229" s="359"/>
      <c r="H229" s="356"/>
      <c r="I229" s="900"/>
    </row>
    <row r="230" spans="1:9" x14ac:dyDescent="0.2">
      <c r="A230" s="653"/>
      <c r="B230" s="1010" t="s">
        <v>984</v>
      </c>
      <c r="C230" s="1011"/>
      <c r="D230" s="1011"/>
      <c r="E230" s="1011"/>
      <c r="F230" s="1011"/>
      <c r="G230" s="1011"/>
      <c r="H230" s="181"/>
      <c r="I230" s="887"/>
    </row>
    <row r="231" spans="1:9" x14ac:dyDescent="0.2">
      <c r="A231" s="393"/>
      <c r="B231" s="1165"/>
      <c r="C231" s="1013"/>
      <c r="D231" s="1013"/>
      <c r="E231" s="1013"/>
      <c r="F231" s="1013"/>
      <c r="G231" s="1013"/>
      <c r="H231" s="193"/>
      <c r="I231" s="888">
        <f>SUM(I191:I229)</f>
        <v>20000</v>
      </c>
    </row>
    <row r="232" spans="1:9" x14ac:dyDescent="0.2">
      <c r="A232" s="654"/>
      <c r="B232" s="1014"/>
      <c r="C232" s="1015"/>
      <c r="D232" s="1015"/>
      <c r="E232" s="1015"/>
      <c r="F232" s="1015"/>
      <c r="G232" s="1015"/>
      <c r="H232" s="182"/>
      <c r="I232" s="889"/>
    </row>
    <row r="243" ht="12.75" customHeight="1" x14ac:dyDescent="0.2"/>
  </sheetData>
  <sheetProtection algorithmName="SHA-512" hashValue="WF4w8VOlYJJyrIjL61+A/ckZiRxHjIXRLbT4BOl1PiKB8tuGlN72cvLgmXsb1RYJXSyC/GAAbAizIfR5CcKqFQ==" saltValue="6gKyLH0FKwCqt/zbUbcoPg==" spinCount="100000" sheet="1" objects="1" scenarios="1"/>
  <dataConsolidate/>
  <mergeCells count="96">
    <mergeCell ref="C62:E62"/>
    <mergeCell ref="D28:E28"/>
    <mergeCell ref="D29:E29"/>
    <mergeCell ref="D30:E30"/>
    <mergeCell ref="C35:E35"/>
    <mergeCell ref="D32:E32"/>
    <mergeCell ref="C44:E44"/>
    <mergeCell ref="B45:H47"/>
    <mergeCell ref="B48:H50"/>
    <mergeCell ref="D60:E60"/>
    <mergeCell ref="D162:E162"/>
    <mergeCell ref="D177:E177"/>
    <mergeCell ref="D175:E175"/>
    <mergeCell ref="C168:E168"/>
    <mergeCell ref="D172:E172"/>
    <mergeCell ref="C170:E170"/>
    <mergeCell ref="D163:E163"/>
    <mergeCell ref="D103:E103"/>
    <mergeCell ref="D92:E92"/>
    <mergeCell ref="C101:E101"/>
    <mergeCell ref="B94:H96"/>
    <mergeCell ref="D161:E161"/>
    <mergeCell ref="B138:H140"/>
    <mergeCell ref="D153:E153"/>
    <mergeCell ref="C145:E145"/>
    <mergeCell ref="D151:E151"/>
    <mergeCell ref="B135:H137"/>
    <mergeCell ref="D142:E142"/>
    <mergeCell ref="D148:E148"/>
    <mergeCell ref="B97:H99"/>
    <mergeCell ref="D124:E124"/>
    <mergeCell ref="D126:E126"/>
    <mergeCell ref="C119:E119"/>
    <mergeCell ref="C8:E8"/>
    <mergeCell ref="D18:E18"/>
    <mergeCell ref="D20:E20"/>
    <mergeCell ref="C1:I2"/>
    <mergeCell ref="D156:E156"/>
    <mergeCell ref="D22:E22"/>
    <mergeCell ref="C24:E24"/>
    <mergeCell ref="D26:E26"/>
    <mergeCell ref="C10:E10"/>
    <mergeCell ref="C14:E14"/>
    <mergeCell ref="D16:E16"/>
    <mergeCell ref="C12:E12"/>
    <mergeCell ref="D69:E69"/>
    <mergeCell ref="C72:E72"/>
    <mergeCell ref="D76:E76"/>
    <mergeCell ref="D78:E78"/>
    <mergeCell ref="D184:E184"/>
    <mergeCell ref="C178:E178"/>
    <mergeCell ref="D182:E182"/>
    <mergeCell ref="D199:E199"/>
    <mergeCell ref="C180:E180"/>
    <mergeCell ref="C195:E195"/>
    <mergeCell ref="C197:E197"/>
    <mergeCell ref="D185:E185"/>
    <mergeCell ref="D107:E107"/>
    <mergeCell ref="C132:E132"/>
    <mergeCell ref="D123:E123"/>
    <mergeCell ref="D129:E129"/>
    <mergeCell ref="C111:E111"/>
    <mergeCell ref="C116:E116"/>
    <mergeCell ref="C121:E121"/>
    <mergeCell ref="C113:E113"/>
    <mergeCell ref="D115:E115"/>
    <mergeCell ref="B230:G232"/>
    <mergeCell ref="B188:H190"/>
    <mergeCell ref="B191:H193"/>
    <mergeCell ref="C203:E203"/>
    <mergeCell ref="C221:E221"/>
    <mergeCell ref="C219:E219"/>
    <mergeCell ref="D225:E225"/>
    <mergeCell ref="D207:E207"/>
    <mergeCell ref="D211:E211"/>
    <mergeCell ref="D217:E217"/>
    <mergeCell ref="C223:E223"/>
    <mergeCell ref="C215:E215"/>
    <mergeCell ref="C205:E205"/>
    <mergeCell ref="D200:E200"/>
    <mergeCell ref="A107:A108"/>
    <mergeCell ref="D37:E37"/>
    <mergeCell ref="D64:E64"/>
    <mergeCell ref="C52:E52"/>
    <mergeCell ref="D56:E56"/>
    <mergeCell ref="C54:E54"/>
    <mergeCell ref="D80:E80"/>
    <mergeCell ref="D82:E82"/>
    <mergeCell ref="D89:E89"/>
    <mergeCell ref="D91:E91"/>
    <mergeCell ref="D84:E84"/>
    <mergeCell ref="D86:E86"/>
    <mergeCell ref="D88:E88"/>
    <mergeCell ref="D90:E90"/>
    <mergeCell ref="D74:E74"/>
    <mergeCell ref="D79:E79"/>
  </mergeCells>
  <phoneticPr fontId="54" type="noConversion"/>
  <pageMargins left="0.59055118110236215" right="0.39370078740157483" top="0.59055118110236215" bottom="0.39370078740157483" header="0.19685039370078741" footer="0.19685039370078741"/>
  <pageSetup paperSize="9" scale="92" fitToHeight="0" orientation="portrait" blackAndWhite="1" useFirstPageNumber="1" r:id="rId1"/>
  <headerFooter alignWithMargins="0">
    <oddHeader>&amp;C2-&amp;P</oddHeader>
  </headerFooter>
  <rowBreaks count="2" manualBreakCount="2">
    <brk id="47" max="10" man="1"/>
    <brk id="190"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CA457-2CD1-4F46-8460-FEB21C72292F}">
  <sheetPr>
    <tabColor rgb="FFFF0000"/>
    <pageSetUpPr fitToPage="1"/>
  </sheetPr>
  <dimension ref="A1:I79"/>
  <sheetViews>
    <sheetView showGridLines="0" view="pageBreakPreview" topLeftCell="A74" zoomScale="115" zoomScaleNormal="85" zoomScaleSheetLayoutView="115" workbookViewId="0">
      <selection activeCell="I77" sqref="I77"/>
    </sheetView>
  </sheetViews>
  <sheetFormatPr defaultColWidth="9.28515625" defaultRowHeight="12.75" x14ac:dyDescent="0.2"/>
  <cols>
    <col min="1" max="1" width="11.42578125" style="6" customWidth="1"/>
    <col min="2" max="2" width="7.42578125" style="227" customWidth="1"/>
    <col min="3" max="3" width="3.5703125" style="227" customWidth="1"/>
    <col min="4" max="4" width="3.5703125" style="6" customWidth="1"/>
    <col min="5" max="5" width="33.5703125" style="220" customWidth="1"/>
    <col min="6" max="6" width="8" style="373" customWidth="1"/>
    <col min="7" max="7" width="8.28515625" style="298" customWidth="1"/>
    <col min="8" max="8" width="10.7109375" style="298" customWidth="1"/>
    <col min="9" max="9" width="15.85546875" style="915" customWidth="1"/>
    <col min="10" max="16384" width="9.28515625" style="6"/>
  </cols>
  <sheetData>
    <row r="1" spans="1:9" ht="12.75" customHeight="1" x14ac:dyDescent="0.2">
      <c r="A1" s="24" t="str">
        <f>Defaults!A22</f>
        <v>SCHEDULE NO 7:</v>
      </c>
      <c r="B1" s="147"/>
      <c r="C1" s="1026" t="str">
        <f>Defaults!B22</f>
        <v>FIRE FIGHTING EQUIPMENT:  KIRSTENBOSCH RESEARCH CENTRE AND CENTRE FOR BIODIVERSITY CONSERVATION</v>
      </c>
      <c r="D1" s="1026"/>
      <c r="E1" s="1026"/>
      <c r="F1" s="1026"/>
      <c r="G1" s="1026"/>
      <c r="H1" s="1026"/>
      <c r="I1" s="1026"/>
    </row>
    <row r="2" spans="1:9" x14ac:dyDescent="0.2">
      <c r="A2" s="24"/>
      <c r="B2" s="147"/>
      <c r="C2" s="1026"/>
      <c r="D2" s="1026"/>
      <c r="E2" s="1026"/>
      <c r="F2" s="1026"/>
      <c r="G2" s="1026"/>
      <c r="H2" s="1026"/>
      <c r="I2" s="1026"/>
    </row>
    <row r="3" spans="1:9" x14ac:dyDescent="0.2">
      <c r="A3" s="24"/>
      <c r="B3" s="147"/>
      <c r="C3" s="149"/>
      <c r="D3" s="79"/>
      <c r="E3" s="79"/>
      <c r="F3" s="42"/>
      <c r="G3" s="42"/>
      <c r="H3" s="42"/>
      <c r="I3" s="899"/>
    </row>
    <row r="4" spans="1:9" ht="12.75" customHeight="1" x14ac:dyDescent="0.2">
      <c r="A4" s="150" t="s">
        <v>138</v>
      </c>
      <c r="B4" s="151"/>
      <c r="C4" s="151"/>
      <c r="D4" s="152"/>
      <c r="E4" s="153"/>
      <c r="F4" s="301"/>
      <c r="G4" s="302"/>
      <c r="H4" s="350"/>
      <c r="I4" s="852"/>
    </row>
    <row r="5" spans="1:9" x14ac:dyDescent="0.2">
      <c r="A5" s="295" t="s">
        <v>488</v>
      </c>
      <c r="B5" s="616" t="s">
        <v>18</v>
      </c>
      <c r="C5" s="616"/>
      <c r="D5" s="194"/>
      <c r="E5" s="822" t="s">
        <v>19</v>
      </c>
      <c r="F5" s="823" t="s">
        <v>489</v>
      </c>
      <c r="G5" s="824" t="s">
        <v>490</v>
      </c>
      <c r="H5" s="825" t="s">
        <v>491</v>
      </c>
      <c r="I5" s="853" t="s">
        <v>20</v>
      </c>
    </row>
    <row r="6" spans="1:9" x14ac:dyDescent="0.2">
      <c r="A6" s="154" t="s">
        <v>492</v>
      </c>
      <c r="B6" s="155" t="s">
        <v>493</v>
      </c>
      <c r="C6" s="155"/>
      <c r="D6" s="156"/>
      <c r="E6" s="157"/>
      <c r="F6" s="305"/>
      <c r="G6" s="306" t="s">
        <v>494</v>
      </c>
      <c r="H6" s="354"/>
      <c r="I6" s="854"/>
    </row>
    <row r="7" spans="1:9" x14ac:dyDescent="0.2">
      <c r="A7" s="168"/>
      <c r="B7" s="692"/>
      <c r="C7" s="205"/>
      <c r="D7" s="196"/>
      <c r="E7" s="196"/>
      <c r="F7" s="687"/>
      <c r="G7" s="371" t="str">
        <f>IF($F7="","",SUM(#REF!))</f>
        <v/>
      </c>
      <c r="H7" s="826"/>
      <c r="I7" s="900"/>
    </row>
    <row r="8" spans="1:9" ht="30.75" customHeight="1" x14ac:dyDescent="0.2">
      <c r="A8" s="223"/>
      <c r="B8" s="692"/>
      <c r="C8" s="1219" t="s">
        <v>964</v>
      </c>
      <c r="D8" s="1097"/>
      <c r="E8" s="1220"/>
      <c r="F8" s="687"/>
      <c r="G8" s="371"/>
      <c r="H8" s="826"/>
      <c r="I8" s="900"/>
    </row>
    <row r="9" spans="1:9" x14ac:dyDescent="0.2">
      <c r="A9" s="594"/>
      <c r="B9" s="692"/>
      <c r="C9" s="205"/>
      <c r="D9" s="196"/>
      <c r="E9" s="196"/>
      <c r="F9" s="687"/>
      <c r="G9" s="371"/>
      <c r="H9" s="826"/>
      <c r="I9" s="900"/>
    </row>
    <row r="10" spans="1:9" ht="13.15" customHeight="1" x14ac:dyDescent="0.2">
      <c r="A10" s="223"/>
      <c r="B10" s="827">
        <v>700</v>
      </c>
      <c r="C10" s="1219" t="s">
        <v>1048</v>
      </c>
      <c r="D10" s="1097"/>
      <c r="E10" s="1220"/>
      <c r="F10" s="687"/>
      <c r="G10" s="371"/>
      <c r="H10" s="826"/>
      <c r="I10" s="856" t="str">
        <f t="shared" ref="I10:I12" si="0">IF($G10="","",$G10*H10)</f>
        <v/>
      </c>
    </row>
    <row r="11" spans="1:9" x14ac:dyDescent="0.2">
      <c r="A11" s="223"/>
      <c r="B11" s="692"/>
      <c r="C11" s="205"/>
      <c r="D11" s="196"/>
      <c r="E11" s="196"/>
      <c r="F11" s="687"/>
      <c r="G11" s="371"/>
      <c r="H11" s="826"/>
      <c r="I11" s="856" t="str">
        <f t="shared" si="0"/>
        <v/>
      </c>
    </row>
    <row r="12" spans="1:9" x14ac:dyDescent="0.2">
      <c r="A12" s="691" t="s">
        <v>818</v>
      </c>
      <c r="B12" s="158">
        <f>INT(MAX($B$10:B11))+1</f>
        <v>701</v>
      </c>
      <c r="C12" s="1216" t="s">
        <v>819</v>
      </c>
      <c r="D12" s="993"/>
      <c r="E12" s="993"/>
      <c r="F12" s="687"/>
      <c r="G12" s="371" t="str">
        <f>IF($F12="","",SUM(#REF!))</f>
        <v/>
      </c>
      <c r="H12" s="826"/>
      <c r="I12" s="856" t="str">
        <f t="shared" si="0"/>
        <v/>
      </c>
    </row>
    <row r="13" spans="1:9" x14ac:dyDescent="0.2">
      <c r="A13" s="600"/>
      <c r="B13" s="147"/>
      <c r="C13" s="601"/>
      <c r="D13" s="79"/>
      <c r="E13" s="79"/>
      <c r="F13" s="687"/>
      <c r="G13" s="371"/>
      <c r="H13" s="826"/>
      <c r="I13" s="856"/>
    </row>
    <row r="14" spans="1:9" ht="26.65" customHeight="1" x14ac:dyDescent="0.2">
      <c r="A14" s="600"/>
      <c r="B14" s="670">
        <f>MAX($B$7:B12)+0.01</f>
        <v>701.01</v>
      </c>
      <c r="C14" s="1223" t="s">
        <v>879</v>
      </c>
      <c r="D14" s="1198"/>
      <c r="E14" s="1224"/>
      <c r="F14" s="687"/>
      <c r="G14" s="371"/>
      <c r="H14" s="826"/>
      <c r="I14" s="856"/>
    </row>
    <row r="15" spans="1:9" x14ac:dyDescent="0.2">
      <c r="A15" s="168"/>
      <c r="B15" s="692"/>
      <c r="C15" s="205"/>
      <c r="D15" s="196"/>
      <c r="E15" s="196"/>
      <c r="F15" s="687"/>
      <c r="G15" s="371"/>
      <c r="H15" s="828"/>
      <c r="I15" s="856"/>
    </row>
    <row r="16" spans="1:9" ht="13.15" customHeight="1" x14ac:dyDescent="0.2">
      <c r="A16" s="168"/>
      <c r="B16" s="692"/>
      <c r="C16" s="206" t="s">
        <v>495</v>
      </c>
      <c r="D16" s="1191" t="s">
        <v>880</v>
      </c>
      <c r="E16" s="1218"/>
      <c r="F16" s="687" t="s">
        <v>511</v>
      </c>
      <c r="G16" s="371">
        <v>25</v>
      </c>
      <c r="H16" s="828"/>
      <c r="I16" s="856">
        <f>G16*H16</f>
        <v>0</v>
      </c>
    </row>
    <row r="17" spans="1:9" x14ac:dyDescent="0.2">
      <c r="A17" s="168"/>
      <c r="B17" s="692"/>
      <c r="C17" s="205"/>
      <c r="D17" s="196"/>
      <c r="E17" s="196"/>
      <c r="F17" s="687"/>
      <c r="G17" s="371"/>
      <c r="H17" s="828"/>
      <c r="I17" s="856"/>
    </row>
    <row r="18" spans="1:9" ht="13.15" customHeight="1" x14ac:dyDescent="0.2">
      <c r="A18" s="168"/>
      <c r="B18" s="692"/>
      <c r="C18" s="206" t="s">
        <v>496</v>
      </c>
      <c r="D18" s="1191" t="s">
        <v>881</v>
      </c>
      <c r="E18" s="1218"/>
      <c r="F18" s="687" t="s">
        <v>686</v>
      </c>
      <c r="G18" s="371">
        <v>40</v>
      </c>
      <c r="H18" s="828"/>
      <c r="I18" s="856">
        <f>G18*H18</f>
        <v>0</v>
      </c>
    </row>
    <row r="19" spans="1:9" x14ac:dyDescent="0.2">
      <c r="A19" s="168"/>
      <c r="B19" s="692"/>
      <c r="C19" s="205"/>
      <c r="D19" s="196"/>
      <c r="E19" s="196"/>
      <c r="F19" s="687"/>
      <c r="G19" s="371"/>
      <c r="H19" s="828"/>
      <c r="I19" s="856"/>
    </row>
    <row r="20" spans="1:9" ht="13.15" customHeight="1" x14ac:dyDescent="0.2">
      <c r="A20" s="168"/>
      <c r="B20" s="692"/>
      <c r="C20" s="206" t="s">
        <v>497</v>
      </c>
      <c r="D20" s="1191" t="s">
        <v>882</v>
      </c>
      <c r="E20" s="1218"/>
      <c r="F20" s="687" t="s">
        <v>511</v>
      </c>
      <c r="G20" s="371">
        <v>6</v>
      </c>
      <c r="H20" s="828"/>
      <c r="I20" s="856">
        <f>G20*H20</f>
        <v>0</v>
      </c>
    </row>
    <row r="21" spans="1:9" ht="13.15" customHeight="1" x14ac:dyDescent="0.2">
      <c r="A21" s="168"/>
      <c r="B21" s="692"/>
      <c r="C21" s="206"/>
      <c r="D21" s="729"/>
      <c r="E21" s="729"/>
      <c r="F21" s="687"/>
      <c r="G21" s="371"/>
      <c r="H21" s="431"/>
      <c r="I21" s="856"/>
    </row>
    <row r="22" spans="1:9" ht="13.15" customHeight="1" x14ac:dyDescent="0.2">
      <c r="A22" s="168"/>
      <c r="B22" s="438">
        <f>INT(MAX($B$10:B21))+1</f>
        <v>702</v>
      </c>
      <c r="C22" s="1225" t="s">
        <v>1013</v>
      </c>
      <c r="D22" s="1226"/>
      <c r="E22" s="1227"/>
      <c r="F22" s="687"/>
      <c r="G22" s="371"/>
      <c r="H22" s="431"/>
      <c r="I22" s="860"/>
    </row>
    <row r="23" spans="1:9" x14ac:dyDescent="0.2">
      <c r="A23" s="169"/>
      <c r="B23" s="692"/>
      <c r="C23" s="80"/>
      <c r="D23" s="78"/>
      <c r="E23" s="78"/>
      <c r="F23" s="687"/>
      <c r="G23" s="371"/>
      <c r="H23" s="431"/>
      <c r="I23" s="856"/>
    </row>
    <row r="24" spans="1:9" ht="27.6" customHeight="1" x14ac:dyDescent="0.2">
      <c r="A24" s="691" t="s">
        <v>883</v>
      </c>
      <c r="B24" s="670">
        <f>MAX($B$7:B23)+0.01</f>
        <v>702.01</v>
      </c>
      <c r="C24" s="1121" t="s">
        <v>1060</v>
      </c>
      <c r="D24" s="1121"/>
      <c r="E24" s="1212"/>
      <c r="F24" s="650"/>
      <c r="G24" s="371"/>
      <c r="H24" s="431"/>
      <c r="I24" s="856"/>
    </row>
    <row r="25" spans="1:9" x14ac:dyDescent="0.2">
      <c r="A25" s="223"/>
      <c r="B25" s="25"/>
      <c r="C25" s="207"/>
      <c r="D25" s="208"/>
      <c r="E25" s="208"/>
      <c r="F25" s="650"/>
      <c r="G25" s="371"/>
      <c r="H25" s="431"/>
      <c r="I25" s="856"/>
    </row>
    <row r="26" spans="1:9" ht="66" customHeight="1" x14ac:dyDescent="0.2">
      <c r="A26" s="609" t="s">
        <v>834</v>
      </c>
      <c r="B26" s="670"/>
      <c r="C26" s="206" t="s">
        <v>495</v>
      </c>
      <c r="D26" s="1161" t="s">
        <v>835</v>
      </c>
      <c r="E26" s="1222"/>
      <c r="F26" s="650"/>
      <c r="G26" s="371"/>
      <c r="H26" s="431"/>
      <c r="I26" s="856"/>
    </row>
    <row r="27" spans="1:9" x14ac:dyDescent="0.2">
      <c r="A27" s="441"/>
      <c r="B27" s="480"/>
      <c r="C27" s="391"/>
      <c r="D27" s="391"/>
      <c r="E27" s="391"/>
      <c r="F27" s="650"/>
      <c r="G27" s="371"/>
      <c r="H27" s="431"/>
      <c r="I27" s="856"/>
    </row>
    <row r="28" spans="1:9" ht="13.15" customHeight="1" x14ac:dyDescent="0.2">
      <c r="A28" s="223"/>
      <c r="B28" s="25"/>
      <c r="C28" s="206"/>
      <c r="D28" s="206" t="s">
        <v>495</v>
      </c>
      <c r="E28" s="211" t="s">
        <v>871</v>
      </c>
      <c r="F28" s="687" t="s">
        <v>511</v>
      </c>
      <c r="G28" s="371">
        <v>35</v>
      </c>
      <c r="H28" s="431"/>
      <c r="I28" s="856">
        <f>G28*H28</f>
        <v>0</v>
      </c>
    </row>
    <row r="29" spans="1:9" x14ac:dyDescent="0.2">
      <c r="A29" s="223"/>
      <c r="B29" s="25"/>
      <c r="C29" s="80"/>
      <c r="D29" s="208"/>
      <c r="E29" s="208"/>
      <c r="F29" s="650"/>
      <c r="G29" s="371"/>
      <c r="H29" s="431"/>
      <c r="I29" s="856"/>
    </row>
    <row r="30" spans="1:9" x14ac:dyDescent="0.2">
      <c r="A30" s="223"/>
      <c r="B30" s="25"/>
      <c r="C30" s="206"/>
      <c r="D30" s="206" t="s">
        <v>496</v>
      </c>
      <c r="E30" s="211" t="s">
        <v>872</v>
      </c>
      <c r="F30" s="687" t="s">
        <v>511</v>
      </c>
      <c r="G30" s="371">
        <v>40</v>
      </c>
      <c r="H30" s="431"/>
      <c r="I30" s="856">
        <f>G30*H30</f>
        <v>0</v>
      </c>
    </row>
    <row r="31" spans="1:9" x14ac:dyDescent="0.2">
      <c r="A31" s="225"/>
      <c r="B31" s="670"/>
      <c r="C31" s="1213"/>
      <c r="D31" s="1122"/>
      <c r="E31" s="1214"/>
      <c r="F31" s="652"/>
      <c r="G31" s="371"/>
      <c r="H31" s="431"/>
      <c r="I31" s="856"/>
    </row>
    <row r="32" spans="1:9" ht="26.25" customHeight="1" x14ac:dyDescent="0.2">
      <c r="A32" s="691" t="s">
        <v>883</v>
      </c>
      <c r="B32" s="670">
        <f>MAX($B$7:B31)+0.01</f>
        <v>702.02</v>
      </c>
      <c r="C32" s="1121" t="s">
        <v>1060</v>
      </c>
      <c r="D32" s="1121"/>
      <c r="E32" s="1212"/>
      <c r="F32" s="650"/>
      <c r="G32" s="371"/>
      <c r="H32" s="431"/>
      <c r="I32" s="856"/>
    </row>
    <row r="33" spans="1:9" x14ac:dyDescent="0.2">
      <c r="A33" s="223"/>
      <c r="B33" s="25"/>
      <c r="C33" s="207"/>
      <c r="D33" s="208"/>
      <c r="E33" s="208"/>
      <c r="F33" s="650"/>
      <c r="G33" s="371"/>
      <c r="H33" s="431"/>
      <c r="I33" s="856"/>
    </row>
    <row r="34" spans="1:9" ht="12.75" customHeight="1" x14ac:dyDescent="0.2">
      <c r="A34" s="439"/>
      <c r="B34" s="670"/>
      <c r="C34" s="206" t="s">
        <v>495</v>
      </c>
      <c r="D34" s="1161" t="s">
        <v>961</v>
      </c>
      <c r="E34" s="1222"/>
      <c r="F34" s="650"/>
      <c r="G34" s="371"/>
      <c r="H34" s="431"/>
      <c r="I34" s="856"/>
    </row>
    <row r="35" spans="1:9" ht="12.75" customHeight="1" x14ac:dyDescent="0.2">
      <c r="A35" s="441"/>
      <c r="B35" s="394"/>
      <c r="C35" s="394"/>
      <c r="D35" s="391"/>
      <c r="E35" s="829"/>
      <c r="F35" s="650"/>
      <c r="G35" s="371"/>
      <c r="H35" s="431"/>
      <c r="I35" s="856"/>
    </row>
    <row r="36" spans="1:9" ht="12.75" customHeight="1" x14ac:dyDescent="0.2">
      <c r="A36" s="223"/>
      <c r="B36" s="25"/>
      <c r="C36" s="206"/>
      <c r="D36" s="206" t="s">
        <v>495</v>
      </c>
      <c r="E36" s="211" t="s">
        <v>839</v>
      </c>
      <c r="F36" s="687" t="s">
        <v>511</v>
      </c>
      <c r="G36" s="371">
        <v>50</v>
      </c>
      <c r="H36" s="431"/>
      <c r="I36" s="856">
        <f>G36*H36</f>
        <v>0</v>
      </c>
    </row>
    <row r="37" spans="1:9" x14ac:dyDescent="0.2">
      <c r="A37" s="223"/>
      <c r="B37" s="25"/>
      <c r="C37" s="206"/>
      <c r="D37" s="211"/>
      <c r="E37" s="218"/>
      <c r="F37" s="687"/>
      <c r="G37" s="371"/>
      <c r="H37" s="431"/>
      <c r="I37" s="856"/>
    </row>
    <row r="38" spans="1:9" ht="25.5" customHeight="1" x14ac:dyDescent="0.2">
      <c r="A38" s="609" t="s">
        <v>834</v>
      </c>
      <c r="B38" s="670">
        <f>MAX($B$7:B37)+0.01</f>
        <v>702.03</v>
      </c>
      <c r="C38" s="1189" t="s">
        <v>873</v>
      </c>
      <c r="D38" s="1130"/>
      <c r="E38" s="1215"/>
      <c r="F38" s="650"/>
      <c r="G38" s="371"/>
      <c r="H38" s="431"/>
      <c r="I38" s="856"/>
    </row>
    <row r="39" spans="1:9" x14ac:dyDescent="0.2">
      <c r="A39" s="223"/>
      <c r="B39" s="670"/>
      <c r="C39" s="207"/>
      <c r="D39" s="208"/>
      <c r="E39" s="208"/>
      <c r="F39" s="650"/>
      <c r="G39" s="371"/>
      <c r="H39" s="431"/>
      <c r="I39" s="856"/>
    </row>
    <row r="40" spans="1:9" x14ac:dyDescent="0.2">
      <c r="A40" s="223"/>
      <c r="B40" s="25"/>
      <c r="C40" s="206" t="s">
        <v>495</v>
      </c>
      <c r="D40" s="1126" t="s">
        <v>874</v>
      </c>
      <c r="E40" s="1211"/>
      <c r="F40" s="687" t="s">
        <v>686</v>
      </c>
      <c r="G40" s="371">
        <v>30</v>
      </c>
      <c r="H40" s="431"/>
      <c r="I40" s="856">
        <f>G40*H40</f>
        <v>0</v>
      </c>
    </row>
    <row r="41" spans="1:9" x14ac:dyDescent="0.2">
      <c r="A41" s="223"/>
      <c r="B41" s="25"/>
      <c r="C41" s="206"/>
      <c r="D41" s="1126"/>
      <c r="E41" s="1211"/>
      <c r="F41" s="687"/>
      <c r="G41" s="371"/>
      <c r="H41" s="431"/>
      <c r="I41" s="856"/>
    </row>
    <row r="42" spans="1:9" x14ac:dyDescent="0.2">
      <c r="A42" s="223"/>
      <c r="B42" s="25"/>
      <c r="C42" s="206" t="s">
        <v>496</v>
      </c>
      <c r="D42" s="1126" t="s">
        <v>875</v>
      </c>
      <c r="E42" s="1211"/>
      <c r="F42" s="687" t="s">
        <v>686</v>
      </c>
      <c r="G42" s="371">
        <v>14</v>
      </c>
      <c r="H42" s="431"/>
      <c r="I42" s="856">
        <f>G42*H42</f>
        <v>0</v>
      </c>
    </row>
    <row r="43" spans="1:9" x14ac:dyDescent="0.2">
      <c r="A43" s="223"/>
      <c r="B43" s="25"/>
      <c r="C43" s="80"/>
      <c r="D43" s="1126"/>
      <c r="E43" s="1211"/>
      <c r="F43" s="687"/>
      <c r="G43" s="371"/>
      <c r="H43" s="431"/>
      <c r="I43" s="856"/>
    </row>
    <row r="44" spans="1:9" ht="12" customHeight="1" x14ac:dyDescent="0.2">
      <c r="A44" s="223"/>
      <c r="B44" s="25"/>
      <c r="C44" s="206" t="s">
        <v>497</v>
      </c>
      <c r="D44" s="1126" t="s">
        <v>878</v>
      </c>
      <c r="E44" s="1211"/>
      <c r="F44" s="687" t="s">
        <v>686</v>
      </c>
      <c r="G44" s="371">
        <v>4</v>
      </c>
      <c r="H44" s="431"/>
      <c r="I44" s="856">
        <f>G44*H44</f>
        <v>0</v>
      </c>
    </row>
    <row r="45" spans="1:9" x14ac:dyDescent="0.2">
      <c r="A45" s="223"/>
      <c r="B45" s="25"/>
      <c r="C45" s="80"/>
      <c r="D45" s="1126"/>
      <c r="E45" s="1211"/>
      <c r="F45" s="687"/>
      <c r="G45" s="371"/>
      <c r="H45" s="431"/>
      <c r="I45" s="856"/>
    </row>
    <row r="46" spans="1:9" x14ac:dyDescent="0.2">
      <c r="A46" s="223"/>
      <c r="B46" s="25"/>
      <c r="C46" s="206" t="s">
        <v>498</v>
      </c>
      <c r="D46" s="1126" t="s">
        <v>876</v>
      </c>
      <c r="E46" s="1211"/>
      <c r="F46" s="687" t="s">
        <v>686</v>
      </c>
      <c r="G46" s="371">
        <v>8</v>
      </c>
      <c r="H46" s="431"/>
      <c r="I46" s="856">
        <f>G46*H46</f>
        <v>0</v>
      </c>
    </row>
    <row r="47" spans="1:9" x14ac:dyDescent="0.2">
      <c r="A47" s="223"/>
      <c r="B47" s="25"/>
      <c r="C47" s="207"/>
      <c r="D47" s="1126"/>
      <c r="E47" s="1211"/>
      <c r="F47" s="687"/>
      <c r="G47" s="371"/>
      <c r="H47" s="431"/>
      <c r="I47" s="856"/>
    </row>
    <row r="48" spans="1:9" x14ac:dyDescent="0.2">
      <c r="A48" s="25"/>
      <c r="B48" s="25"/>
      <c r="C48" s="206" t="s">
        <v>501</v>
      </c>
      <c r="D48" s="1126" t="s">
        <v>877</v>
      </c>
      <c r="E48" s="1211"/>
      <c r="F48" s="687" t="s">
        <v>686</v>
      </c>
      <c r="G48" s="371">
        <v>8</v>
      </c>
      <c r="H48" s="431"/>
      <c r="I48" s="856">
        <f>G48*H48</f>
        <v>0</v>
      </c>
    </row>
    <row r="49" spans="1:9" ht="69" customHeight="1" x14ac:dyDescent="0.2">
      <c r="A49" s="161"/>
      <c r="B49" s="636"/>
      <c r="C49" s="206"/>
      <c r="D49" s="641"/>
      <c r="E49" s="641"/>
      <c r="F49" s="361"/>
      <c r="G49" s="359"/>
      <c r="H49" s="649"/>
      <c r="I49" s="908"/>
    </row>
    <row r="50" spans="1:9" s="160" customFormat="1" x14ac:dyDescent="0.2">
      <c r="A50" s="186"/>
      <c r="B50" s="1134" t="s">
        <v>499</v>
      </c>
      <c r="C50" s="1135"/>
      <c r="D50" s="1135"/>
      <c r="E50" s="1135"/>
      <c r="F50" s="1135"/>
      <c r="G50" s="1135"/>
      <c r="H50" s="1135"/>
      <c r="I50" s="881"/>
    </row>
    <row r="51" spans="1:9" s="160" customFormat="1" x14ac:dyDescent="0.2">
      <c r="A51" s="611"/>
      <c r="B51" s="1166"/>
      <c r="C51" s="1088"/>
      <c r="D51" s="1088"/>
      <c r="E51" s="1088"/>
      <c r="F51" s="1088"/>
      <c r="G51" s="1088"/>
      <c r="H51" s="1088"/>
      <c r="I51" s="882">
        <f>SUM(I11:I49)</f>
        <v>0</v>
      </c>
    </row>
    <row r="52" spans="1:9" s="160" customFormat="1" x14ac:dyDescent="0.2">
      <c r="A52" s="612"/>
      <c r="B52" s="1137"/>
      <c r="C52" s="1092"/>
      <c r="D52" s="1092"/>
      <c r="E52" s="1092"/>
      <c r="F52" s="1092"/>
      <c r="G52" s="1092"/>
      <c r="H52" s="1092"/>
      <c r="I52" s="883"/>
    </row>
    <row r="53" spans="1:9" s="160" customFormat="1" x14ac:dyDescent="0.2">
      <c r="A53" s="159"/>
      <c r="B53" s="1142" t="s">
        <v>500</v>
      </c>
      <c r="C53" s="1135"/>
      <c r="D53" s="1135"/>
      <c r="E53" s="1135"/>
      <c r="F53" s="1135"/>
      <c r="G53" s="1135"/>
      <c r="H53" s="1135"/>
      <c r="I53" s="881"/>
    </row>
    <row r="54" spans="1:9" s="160" customFormat="1" x14ac:dyDescent="0.2">
      <c r="A54" s="161"/>
      <c r="B54" s="1167"/>
      <c r="C54" s="1088"/>
      <c r="D54" s="1088"/>
      <c r="E54" s="1088"/>
      <c r="F54" s="1088"/>
      <c r="G54" s="1088"/>
      <c r="H54" s="1088"/>
      <c r="I54" s="882">
        <f>I51</f>
        <v>0</v>
      </c>
    </row>
    <row r="55" spans="1:9" x14ac:dyDescent="0.2">
      <c r="A55" s="613"/>
      <c r="B55" s="1091"/>
      <c r="C55" s="1092"/>
      <c r="D55" s="1092"/>
      <c r="E55" s="1092"/>
      <c r="F55" s="1092"/>
      <c r="G55" s="1092"/>
      <c r="H55" s="1092"/>
      <c r="I55" s="883"/>
    </row>
    <row r="56" spans="1:9" x14ac:dyDescent="0.2">
      <c r="A56" s="25"/>
      <c r="B56" s="25"/>
      <c r="C56" s="206"/>
      <c r="D56" s="209"/>
      <c r="E56" s="836"/>
      <c r="F56" s="687"/>
      <c r="G56" s="371"/>
      <c r="H56" s="431"/>
      <c r="I56" s="856"/>
    </row>
    <row r="57" spans="1:9" x14ac:dyDescent="0.2">
      <c r="A57" s="600"/>
      <c r="B57" s="438">
        <f>INT(MAX($B$10:B56))+1</f>
        <v>703</v>
      </c>
      <c r="C57" s="1216" t="s">
        <v>992</v>
      </c>
      <c r="D57" s="993"/>
      <c r="E57" s="993"/>
      <c r="F57" s="687"/>
      <c r="G57" s="371" t="str">
        <f>IF($F57="","",SUM(#REF!))</f>
        <v/>
      </c>
      <c r="H57" s="826"/>
      <c r="I57" s="856" t="str">
        <f t="shared" ref="I57" si="1">IF($G57="","",$G57*H57)</f>
        <v/>
      </c>
    </row>
    <row r="58" spans="1:9" x14ac:dyDescent="0.2">
      <c r="A58" s="25"/>
      <c r="B58" s="25"/>
      <c r="C58" s="80"/>
      <c r="D58" s="209"/>
      <c r="E58" s="830"/>
      <c r="F58" s="360"/>
      <c r="G58" s="371"/>
      <c r="H58" s="431"/>
      <c r="I58" s="856"/>
    </row>
    <row r="59" spans="1:9" ht="25.5" customHeight="1" x14ac:dyDescent="0.2">
      <c r="A59" s="25"/>
      <c r="B59" s="670">
        <f>MAX($B$7:B57)+0.01</f>
        <v>703.01</v>
      </c>
      <c r="C59" s="959" t="s">
        <v>1061</v>
      </c>
      <c r="D59" s="959"/>
      <c r="E59" s="1221"/>
      <c r="F59" s="360"/>
      <c r="G59" s="371"/>
      <c r="H59" s="431"/>
      <c r="I59" s="856"/>
    </row>
    <row r="60" spans="1:9" x14ac:dyDescent="0.2">
      <c r="A60" s="25"/>
      <c r="B60" s="681"/>
      <c r="C60" s="682"/>
      <c r="D60" s="209"/>
      <c r="E60" s="830"/>
      <c r="F60" s="360"/>
      <c r="G60" s="371"/>
      <c r="H60" s="431"/>
      <c r="I60" s="856"/>
    </row>
    <row r="61" spans="1:9" ht="27" customHeight="1" x14ac:dyDescent="0.2">
      <c r="A61" s="25"/>
      <c r="B61" s="670"/>
      <c r="C61" s="46" t="s">
        <v>495</v>
      </c>
      <c r="D61" s="1161" t="s">
        <v>1055</v>
      </c>
      <c r="E61" s="1217"/>
      <c r="F61" s="831" t="s">
        <v>703</v>
      </c>
      <c r="G61" s="371">
        <v>1</v>
      </c>
      <c r="H61" s="431"/>
      <c r="I61" s="856">
        <v>10000</v>
      </c>
    </row>
    <row r="62" spans="1:9" x14ac:dyDescent="0.2">
      <c r="A62" s="25"/>
      <c r="B62" s="480"/>
      <c r="C62" s="392"/>
      <c r="D62" s="392"/>
      <c r="E62" s="392"/>
      <c r="F62" s="831"/>
      <c r="G62" s="832"/>
      <c r="H62" s="434"/>
      <c r="I62" s="856"/>
    </row>
    <row r="63" spans="1:9" s="232" customFormat="1" ht="27" customHeight="1" x14ac:dyDescent="0.2">
      <c r="A63" s="25"/>
      <c r="B63" s="480"/>
      <c r="C63" s="46"/>
      <c r="D63" s="46" t="s">
        <v>495</v>
      </c>
      <c r="E63" s="833" t="s">
        <v>993</v>
      </c>
      <c r="F63" s="311" t="s">
        <v>886</v>
      </c>
      <c r="G63" s="834">
        <v>10000</v>
      </c>
      <c r="H63" s="916"/>
      <c r="I63" s="856">
        <f>G63*H63</f>
        <v>0</v>
      </c>
    </row>
    <row r="64" spans="1:9" s="232" customFormat="1" x14ac:dyDescent="0.2">
      <c r="A64" s="25"/>
      <c r="B64" s="480"/>
      <c r="C64" s="46"/>
      <c r="D64" s="46"/>
      <c r="E64" s="833"/>
      <c r="F64" s="311"/>
      <c r="G64" s="837"/>
      <c r="H64" s="604"/>
      <c r="I64" s="913"/>
    </row>
    <row r="65" spans="1:9" s="160" customFormat="1" x14ac:dyDescent="0.2">
      <c r="A65" s="170"/>
      <c r="B65" s="645"/>
      <c r="C65" s="1172" t="s">
        <v>965</v>
      </c>
      <c r="D65" s="1094"/>
      <c r="E65" s="1173"/>
      <c r="F65" s="361"/>
      <c r="G65" s="359"/>
      <c r="H65" s="356"/>
      <c r="I65" s="876"/>
    </row>
    <row r="66" spans="1:9" x14ac:dyDescent="0.2">
      <c r="A66" s="25"/>
      <c r="B66" s="25"/>
      <c r="C66" s="80"/>
      <c r="D66" s="1126"/>
      <c r="E66" s="1211"/>
      <c r="F66" s="687"/>
      <c r="G66" s="371"/>
      <c r="H66" s="431"/>
      <c r="I66" s="856"/>
    </row>
    <row r="67" spans="1:9" x14ac:dyDescent="0.2">
      <c r="A67" s="600"/>
      <c r="B67" s="438">
        <f>INT(MAX($B$10:B66))+1</f>
        <v>704</v>
      </c>
      <c r="C67" s="1216" t="s">
        <v>992</v>
      </c>
      <c r="D67" s="993"/>
      <c r="E67" s="993"/>
      <c r="F67" s="687"/>
      <c r="G67" s="371" t="str">
        <f>IF($F67="","",SUM(#REF!))</f>
        <v/>
      </c>
      <c r="H67" s="826"/>
      <c r="I67" s="856" t="str">
        <f t="shared" ref="I67" si="2">IF($G67="","",$G67*H67)</f>
        <v/>
      </c>
    </row>
    <row r="68" spans="1:9" x14ac:dyDescent="0.2">
      <c r="A68" s="25"/>
      <c r="B68" s="25"/>
      <c r="C68" s="80"/>
      <c r="D68" s="209"/>
      <c r="E68" s="830"/>
      <c r="F68" s="360"/>
      <c r="G68" s="371"/>
      <c r="H68" s="431"/>
      <c r="I68" s="856"/>
    </row>
    <row r="69" spans="1:9" ht="26.25" customHeight="1" x14ac:dyDescent="0.2">
      <c r="A69" s="25"/>
      <c r="B69" s="670">
        <f>MAX($B$7:B67)+0.01</f>
        <v>704.01</v>
      </c>
      <c r="C69" s="959" t="s">
        <v>1062</v>
      </c>
      <c r="D69" s="959"/>
      <c r="E69" s="1221"/>
      <c r="F69" s="360"/>
      <c r="G69" s="371"/>
      <c r="H69" s="431"/>
      <c r="I69" s="856"/>
    </row>
    <row r="70" spans="1:9" x14ac:dyDescent="0.2">
      <c r="A70" s="25"/>
      <c r="B70" s="681"/>
      <c r="C70" s="682"/>
      <c r="D70" s="209"/>
      <c r="E70" s="830"/>
      <c r="F70" s="360"/>
      <c r="G70" s="371"/>
      <c r="H70" s="431"/>
      <c r="I70" s="856"/>
    </row>
    <row r="71" spans="1:9" ht="25.5" customHeight="1" x14ac:dyDescent="0.2">
      <c r="A71" s="25"/>
      <c r="B71" s="670"/>
      <c r="C71" s="46" t="s">
        <v>495</v>
      </c>
      <c r="D71" s="1161" t="s">
        <v>1055</v>
      </c>
      <c r="E71" s="1217"/>
      <c r="F71" s="831" t="s">
        <v>703</v>
      </c>
      <c r="G71" s="371">
        <v>1</v>
      </c>
      <c r="H71" s="431"/>
      <c r="I71" s="856">
        <v>10000</v>
      </c>
    </row>
    <row r="72" spans="1:9" x14ac:dyDescent="0.2">
      <c r="A72" s="25"/>
      <c r="B72" s="480"/>
      <c r="C72" s="392"/>
      <c r="D72" s="392"/>
      <c r="E72" s="392"/>
      <c r="F72" s="831"/>
      <c r="G72" s="832"/>
      <c r="H72" s="434"/>
      <c r="I72" s="856"/>
    </row>
    <row r="73" spans="1:9" s="232" customFormat="1" ht="27" customHeight="1" x14ac:dyDescent="0.2">
      <c r="A73" s="25"/>
      <c r="B73" s="480"/>
      <c r="C73" s="46"/>
      <c r="D73" s="46" t="s">
        <v>495</v>
      </c>
      <c r="E73" s="833" t="s">
        <v>993</v>
      </c>
      <c r="F73" s="311" t="s">
        <v>886</v>
      </c>
      <c r="G73" s="834">
        <v>10000</v>
      </c>
      <c r="H73" s="916"/>
      <c r="I73" s="856">
        <f>G73*H73</f>
        <v>0</v>
      </c>
    </row>
    <row r="74" spans="1:9" s="232" customFormat="1" ht="27" customHeight="1" x14ac:dyDescent="0.2">
      <c r="A74" s="25"/>
      <c r="B74" s="480"/>
      <c r="C74" s="46"/>
      <c r="D74" s="46"/>
      <c r="E74" s="833"/>
      <c r="F74" s="311"/>
      <c r="G74" s="837"/>
      <c r="H74" s="604"/>
      <c r="I74" s="913"/>
    </row>
    <row r="75" spans="1:9" x14ac:dyDescent="0.2">
      <c r="A75" s="25"/>
      <c r="B75" s="480"/>
      <c r="C75" s="392"/>
      <c r="D75" s="392"/>
      <c r="E75" s="392"/>
      <c r="F75" s="334"/>
      <c r="G75" s="832"/>
      <c r="H75" s="434"/>
      <c r="I75" s="856"/>
    </row>
    <row r="76" spans="1:9" x14ac:dyDescent="0.2">
      <c r="A76" s="226"/>
      <c r="B76" s="226"/>
      <c r="C76" s="433"/>
      <c r="D76" s="432"/>
      <c r="E76" s="209"/>
      <c r="F76" s="436"/>
      <c r="G76" s="835"/>
      <c r="H76" s="434"/>
      <c r="I76" s="914"/>
    </row>
    <row r="77" spans="1:9" ht="12.75" customHeight="1" x14ac:dyDescent="0.2">
      <c r="A77" s="297"/>
      <c r="B77" s="1010" t="s">
        <v>985</v>
      </c>
      <c r="C77" s="1011"/>
      <c r="D77" s="1011"/>
      <c r="E77" s="1011"/>
      <c r="F77" s="1011"/>
      <c r="G77" s="1011"/>
      <c r="H77" s="181"/>
      <c r="I77" s="887"/>
    </row>
    <row r="78" spans="1:9" x14ac:dyDescent="0.2">
      <c r="A78" s="296"/>
      <c r="B78" s="1210"/>
      <c r="C78" s="1013"/>
      <c r="D78" s="1013"/>
      <c r="E78" s="1013"/>
      <c r="F78" s="1013"/>
      <c r="G78" s="1013"/>
      <c r="H78" s="193"/>
      <c r="I78" s="888">
        <f>SUM(I53:I76)</f>
        <v>20000</v>
      </c>
    </row>
    <row r="79" spans="1:9" x14ac:dyDescent="0.2">
      <c r="A79" s="233"/>
      <c r="B79" s="1014"/>
      <c r="C79" s="1015"/>
      <c r="D79" s="1015"/>
      <c r="E79" s="1015"/>
      <c r="F79" s="1015"/>
      <c r="G79" s="1015"/>
      <c r="H79" s="182"/>
      <c r="I79" s="889"/>
    </row>
  </sheetData>
  <sheetProtection algorithmName="SHA-512" hashValue="Er/rT4dJUh3PfU6Aes7RXsHzji1llPD+tM06KE7jQtSOK8juGUaoixYDs4eeWH0q0cKrj2sOLGXvnVwLX5AfrA==" saltValue="4U4P6ec7/ew6eMdqeBxb6Q==" spinCount="100000" sheet="1" objects="1" scenarios="1"/>
  <dataConsolidate/>
  <mergeCells count="35">
    <mergeCell ref="C8:E8"/>
    <mergeCell ref="C65:E65"/>
    <mergeCell ref="D66:E66"/>
    <mergeCell ref="C67:E67"/>
    <mergeCell ref="C69:E69"/>
    <mergeCell ref="D34:E34"/>
    <mergeCell ref="C12:E12"/>
    <mergeCell ref="C14:E14"/>
    <mergeCell ref="D16:E16"/>
    <mergeCell ref="D18:E18"/>
    <mergeCell ref="D26:E26"/>
    <mergeCell ref="C22:E22"/>
    <mergeCell ref="D71:E71"/>
    <mergeCell ref="C59:E59"/>
    <mergeCell ref="D47:E47"/>
    <mergeCell ref="D48:E48"/>
    <mergeCell ref="D46:E46"/>
    <mergeCell ref="B50:H52"/>
    <mergeCell ref="B53:H55"/>
    <mergeCell ref="C1:I2"/>
    <mergeCell ref="B77:G79"/>
    <mergeCell ref="D42:E42"/>
    <mergeCell ref="D43:E43"/>
    <mergeCell ref="D44:E44"/>
    <mergeCell ref="D45:E45"/>
    <mergeCell ref="C32:E32"/>
    <mergeCell ref="C31:E31"/>
    <mergeCell ref="C38:E38"/>
    <mergeCell ref="D40:E40"/>
    <mergeCell ref="D41:E41"/>
    <mergeCell ref="C57:E57"/>
    <mergeCell ref="D61:E61"/>
    <mergeCell ref="D20:E20"/>
    <mergeCell ref="C24:E24"/>
    <mergeCell ref="C10:E10"/>
  </mergeCells>
  <pageMargins left="0.59055118110236215" right="0.39370078740157483" top="0.59055118110236215" bottom="0.39370078740157483" header="0.19685039370078741" footer="0.19685039370078741"/>
  <pageSetup paperSize="9" scale="92" fitToHeight="0" orientation="portrait" blackAndWhite="1" useFirstPageNumber="1" r:id="rId1"/>
  <headerFooter alignWithMargins="0">
    <oddHeader>&amp;C2-&amp;P</oddHeader>
  </headerFooter>
  <rowBreaks count="1" manualBreakCount="1">
    <brk id="52"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0">
    <tabColor indexed="17"/>
  </sheetPr>
  <dimension ref="A1:E45"/>
  <sheetViews>
    <sheetView showGridLines="0" view="pageBreakPreview" topLeftCell="A20" zoomScaleNormal="100" zoomScaleSheetLayoutView="100" workbookViewId="0">
      <selection activeCell="E20" sqref="E20"/>
    </sheetView>
  </sheetViews>
  <sheetFormatPr defaultRowHeight="12.75" outlineLevelCol="1" x14ac:dyDescent="0.2"/>
  <cols>
    <col min="1" max="1" width="17.85546875" customWidth="1"/>
    <col min="2" max="2" width="49.42578125" customWidth="1"/>
    <col min="3" max="3" width="17.140625" customWidth="1"/>
    <col min="4" max="4" width="2.140625" customWidth="1"/>
    <col min="5" max="5" width="23.140625" style="15" customWidth="1" outlineLevel="1"/>
  </cols>
  <sheetData>
    <row r="1" spans="1:5" ht="12.75" customHeight="1" x14ac:dyDescent="0.2">
      <c r="A1" s="1" t="str">
        <f>Defaults!A1</f>
        <v>TENDER NO:</v>
      </c>
      <c r="B1" s="26" t="str">
        <f>Defaults!B1</f>
        <v>G567/2025</v>
      </c>
    </row>
    <row r="2" spans="1:5" x14ac:dyDescent="0.2">
      <c r="A2" t="s">
        <v>2</v>
      </c>
    </row>
    <row r="4" spans="1:5" ht="54" customHeight="1" x14ac:dyDescent="0.2">
      <c r="A4" s="1003" t="str">
        <f>Defaults!B6</f>
        <v>REQUEST FOR BIDS FOR THE APPOINTMENT OF A CONTRACTOR FOR THE REPAIRS TO THE EXISTING TIMBER ROOF TRUSSES AND WET SERVICES AT THE KIRSTENBOSCH CENTRE FOR BIODIVERSITY CONSERVATION BUILDING INCLUDING ASSOCIATED CIVIL AND BUILDING WORKS AT THE HARRY MOLTENO LIBRARY WITHIN KIRSTENBOSCH NATIONAL BOTANICAL GARDENS: COMPLETION CONTRACT</v>
      </c>
      <c r="B4" s="1003"/>
      <c r="C4" s="1003"/>
      <c r="D4" s="1003"/>
      <c r="E4" s="1003"/>
    </row>
    <row r="6" spans="1:5" ht="15" customHeight="1" x14ac:dyDescent="0.2">
      <c r="A6" s="8" t="s">
        <v>538</v>
      </c>
    </row>
    <row r="7" spans="1:5" ht="15" customHeight="1" x14ac:dyDescent="0.2">
      <c r="A7" s="1"/>
      <c r="B7" s="2"/>
      <c r="C7" s="1"/>
      <c r="D7" s="1"/>
      <c r="E7" s="18"/>
    </row>
    <row r="8" spans="1:5" x14ac:dyDescent="0.2">
      <c r="A8" s="57" t="str">
        <f>Defaults!A10</f>
        <v>SCHEDULE NO 1:</v>
      </c>
      <c r="B8" s="62" t="str">
        <f>Defaults!B10</f>
        <v>PRELIMINARY AND GENERAL</v>
      </c>
      <c r="C8" s="63"/>
      <c r="D8" s="55" t="s">
        <v>483</v>
      </c>
      <c r="E8" s="64">
        <f>COLLECTION!F227</f>
        <v>0</v>
      </c>
    </row>
    <row r="9" spans="1:5" ht="13.35" customHeight="1" x14ac:dyDescent="0.2">
      <c r="A9" s="57"/>
      <c r="B9" s="62"/>
      <c r="C9" s="63"/>
      <c r="D9" s="55"/>
      <c r="E9" s="66"/>
    </row>
    <row r="10" spans="1:5" ht="13.35" customHeight="1" x14ac:dyDescent="0.2">
      <c r="A10" s="57"/>
      <c r="B10" s="62"/>
      <c r="C10" s="63"/>
      <c r="D10" s="55"/>
      <c r="E10" s="67"/>
    </row>
    <row r="11" spans="1:5" ht="13.15" customHeight="1" x14ac:dyDescent="0.2">
      <c r="A11" s="57" t="str">
        <f>Defaults!A12</f>
        <v>SCHEDULE NO 2:</v>
      </c>
      <c r="B11" s="445" t="str">
        <f>Defaults!B12</f>
        <v>STRUCTURAL AND BUILDING RELATED REPAIR WORK: CENTRE FOR BIODIVERSITY CONSERVATION</v>
      </c>
      <c r="C11" s="444"/>
      <c r="D11" s="55" t="s">
        <v>483</v>
      </c>
      <c r="E11" s="64">
        <f>'SCH 2'!J314</f>
        <v>0</v>
      </c>
    </row>
    <row r="12" spans="1:5" ht="13.35" customHeight="1" x14ac:dyDescent="0.2">
      <c r="A12" s="57"/>
      <c r="B12" s="445"/>
      <c r="C12" s="63"/>
      <c r="D12" s="55"/>
      <c r="E12" s="67"/>
    </row>
    <row r="13" spans="1:5" ht="13.35" customHeight="1" x14ac:dyDescent="0.2">
      <c r="A13" s="57"/>
      <c r="B13" s="445"/>
      <c r="C13" s="63"/>
      <c r="D13" s="55"/>
      <c r="E13" s="67"/>
    </row>
    <row r="14" spans="1:5" ht="13.15" customHeight="1" x14ac:dyDescent="0.2">
      <c r="A14" s="57" t="str">
        <f>Defaults!A14</f>
        <v>SCHEDULE NO 3:</v>
      </c>
      <c r="B14" s="445" t="str">
        <f>Defaults!B14</f>
        <v>STRUCTURAL AND BUILDING RELATED REPAIR WORK: KIRSTENBOSCH RESEARCH CENTRE</v>
      </c>
      <c r="C14" s="444"/>
      <c r="D14" s="55" t="s">
        <v>483</v>
      </c>
      <c r="E14" s="64">
        <f>'SCH 3'!J122</f>
        <v>10000</v>
      </c>
    </row>
    <row r="15" spans="1:5" x14ac:dyDescent="0.2">
      <c r="A15" s="57"/>
      <c r="B15" s="445"/>
      <c r="C15" s="63"/>
      <c r="D15" s="55"/>
      <c r="E15" s="66"/>
    </row>
    <row r="16" spans="1:5" x14ac:dyDescent="0.2">
      <c r="A16" s="57"/>
      <c r="B16" s="445"/>
      <c r="C16" s="63"/>
      <c r="D16" s="55"/>
      <c r="E16" s="67"/>
    </row>
    <row r="17" spans="1:5" ht="26.25" customHeight="1" x14ac:dyDescent="0.2">
      <c r="A17" s="57" t="str">
        <f>Defaults!A16</f>
        <v>SCHEDULE NO 4:</v>
      </c>
      <c r="B17" s="1228" t="str">
        <f>Defaults!B16</f>
        <v>STRUCTURAL AND BUILDING RELATED REPAIR WORK: HARRY MOLTENO LIBRARY</v>
      </c>
      <c r="C17" s="1228"/>
      <c r="D17" s="55" t="s">
        <v>483</v>
      </c>
      <c r="E17" s="64">
        <f>'SCH 4'!J99</f>
        <v>0</v>
      </c>
    </row>
    <row r="18" spans="1:5" x14ac:dyDescent="0.2">
      <c r="A18" s="57"/>
      <c r="B18" s="62"/>
      <c r="C18" s="54"/>
      <c r="D18" s="55"/>
      <c r="E18" s="67"/>
    </row>
    <row r="19" spans="1:5" x14ac:dyDescent="0.2">
      <c r="A19" s="57"/>
      <c r="B19" s="62"/>
      <c r="C19" s="54"/>
      <c r="D19" s="55"/>
      <c r="E19" s="67"/>
    </row>
    <row r="20" spans="1:5" x14ac:dyDescent="0.2">
      <c r="A20" s="57" t="str">
        <f>Defaults!A18</f>
        <v>SCHEDULE NO 5:</v>
      </c>
      <c r="B20" s="1228" t="str">
        <f>Defaults!B18</f>
        <v>CIVIL AND STORMWATER RELATED WORK: HARRY MOLTENO LIBRARY</v>
      </c>
      <c r="C20" s="1228"/>
      <c r="D20" s="55" t="s">
        <v>483</v>
      </c>
      <c r="E20" s="64">
        <f>'SCH 5'!J114</f>
        <v>35000</v>
      </c>
    </row>
    <row r="21" spans="1:5" x14ac:dyDescent="0.2">
      <c r="A21" s="57"/>
      <c r="B21" s="62"/>
      <c r="C21" s="54"/>
      <c r="D21" s="55"/>
      <c r="E21" s="67"/>
    </row>
    <row r="22" spans="1:5" x14ac:dyDescent="0.2">
      <c r="A22" s="57"/>
      <c r="B22" s="62"/>
      <c r="C22" s="54"/>
      <c r="D22" s="55"/>
      <c r="E22" s="67"/>
    </row>
    <row r="23" spans="1:5" ht="26.25" customHeight="1" x14ac:dyDescent="0.2">
      <c r="A23" s="57" t="str">
        <f>Defaults!A20</f>
        <v>SCHEDULE NO 6:</v>
      </c>
      <c r="B23" s="1228" t="str">
        <f>Defaults!B20</f>
        <v>PLUMBING AND DRAINAGE RELATED WORK: KIRSTENBOSCH RESEARCH CENTRE AND CENTRE FOR BIODIVERSITY CONSERVATION</v>
      </c>
      <c r="C23" s="1228"/>
      <c r="D23" s="55" t="s">
        <v>483</v>
      </c>
      <c r="E23" s="64">
        <f>'SCH 6'!I231</f>
        <v>20000</v>
      </c>
    </row>
    <row r="24" spans="1:5" x14ac:dyDescent="0.2">
      <c r="A24" s="57"/>
      <c r="B24" s="445"/>
      <c r="C24" s="54"/>
      <c r="D24" s="55"/>
      <c r="E24" s="67"/>
    </row>
    <row r="25" spans="1:5" x14ac:dyDescent="0.2">
      <c r="A25" s="57"/>
      <c r="B25" s="62"/>
      <c r="C25" s="54"/>
      <c r="D25" s="55"/>
      <c r="E25" s="67"/>
    </row>
    <row r="26" spans="1:5" ht="12.75" customHeight="1" x14ac:dyDescent="0.2">
      <c r="A26" s="57" t="str">
        <f>Defaults!A22</f>
        <v>SCHEDULE NO 7:</v>
      </c>
      <c r="B26" s="445" t="str">
        <f>Defaults!B22</f>
        <v>FIRE FIGHTING EQUIPMENT:  KIRSTENBOSCH RESEARCH CENTRE AND CENTRE FOR BIODIVERSITY CONSERVATION</v>
      </c>
      <c r="C26" s="54"/>
      <c r="D26" s="55" t="s">
        <v>483</v>
      </c>
      <c r="E26" s="64">
        <f>'SCH 7'!I78</f>
        <v>20000</v>
      </c>
    </row>
    <row r="27" spans="1:5" x14ac:dyDescent="0.2">
      <c r="A27" s="57"/>
      <c r="B27" s="82"/>
      <c r="C27" s="83"/>
      <c r="D27" s="55"/>
      <c r="E27" s="67"/>
    </row>
    <row r="28" spans="1:5" x14ac:dyDescent="0.2">
      <c r="A28" s="57"/>
      <c r="B28" s="82"/>
      <c r="C28" s="83"/>
      <c r="D28" s="55"/>
      <c r="E28" s="67"/>
    </row>
    <row r="29" spans="1:5" x14ac:dyDescent="0.2">
      <c r="A29" s="57" t="s">
        <v>539</v>
      </c>
      <c r="B29" s="40"/>
      <c r="C29" s="84"/>
      <c r="D29" s="55" t="s">
        <v>483</v>
      </c>
      <c r="E29" s="65">
        <v>150000</v>
      </c>
    </row>
    <row r="30" spans="1:5" ht="13.5" thickBot="1" x14ac:dyDescent="0.25">
      <c r="A30" s="57"/>
      <c r="B30" s="57"/>
      <c r="C30" s="57"/>
      <c r="D30" s="55"/>
      <c r="E30" s="67"/>
    </row>
    <row r="31" spans="1:5" ht="13.5" thickTop="1" x14ac:dyDescent="0.2">
      <c r="A31" s="9"/>
      <c r="B31" s="9"/>
      <c r="C31" s="9"/>
      <c r="D31" s="11"/>
      <c r="E31" s="16"/>
    </row>
    <row r="32" spans="1:5" x14ac:dyDescent="0.2">
      <c r="D32" s="12"/>
    </row>
    <row r="33" spans="1:5" x14ac:dyDescent="0.2">
      <c r="A33" s="5" t="s">
        <v>540</v>
      </c>
      <c r="D33" s="14" t="s">
        <v>483</v>
      </c>
      <c r="E33" s="65">
        <f>SUM(E8:E29)</f>
        <v>235000</v>
      </c>
    </row>
    <row r="34" spans="1:5" x14ac:dyDescent="0.2">
      <c r="A34" s="5" t="s">
        <v>541</v>
      </c>
      <c r="D34" s="12"/>
    </row>
    <row r="35" spans="1:5" ht="13.5" thickBot="1" x14ac:dyDescent="0.25">
      <c r="A35" s="10"/>
      <c r="B35" s="10"/>
      <c r="C35" s="10"/>
      <c r="D35" s="13"/>
      <c r="E35" s="17"/>
    </row>
    <row r="36" spans="1:5" ht="13.5" thickTop="1" x14ac:dyDescent="0.2"/>
    <row r="40" spans="1:5" ht="12.75" customHeight="1" x14ac:dyDescent="0.2"/>
    <row r="41" spans="1:5" x14ac:dyDescent="0.2">
      <c r="A41" s="26"/>
    </row>
    <row r="45" spans="1:5" x14ac:dyDescent="0.2">
      <c r="B45" s="65"/>
    </row>
  </sheetData>
  <sheetProtection algorithmName="SHA-512" hashValue="FQ461ZCuPQlsF3XX1I3lEA4YaTXcB5YoGzMHqOQXeOtknMVKyXcge3XLxLFvFzPn24JZo4vIkudVwI2rudocrg==" saltValue="N0AWYd4NYbnW+AcSZreN3A==" spinCount="100000" sheet="1" objects="1" scenarios="1"/>
  <mergeCells count="4">
    <mergeCell ref="B23:C23"/>
    <mergeCell ref="B20:C20"/>
    <mergeCell ref="B17:C17"/>
    <mergeCell ref="A4:E4"/>
  </mergeCells>
  <phoneticPr fontId="0" type="noConversion"/>
  <pageMargins left="0.59055118110236204" right="0.196850393700787" top="0.67500000000000004" bottom="0.25" header="0.17" footer="0.17"/>
  <pageSetup paperSize="9" scale="86" fitToHeight="0" orientation="portrait" blackAndWhite="1" useFirstPageNumber="1" r:id="rId1"/>
  <headerFooter alignWithMargins="0">
    <oddHeader>&amp;C15-&amp;P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55">
    <tabColor indexed="17"/>
  </sheetPr>
  <dimension ref="A1:E67"/>
  <sheetViews>
    <sheetView showGridLines="0" view="pageBreakPreview" zoomScaleNormal="100" zoomScaleSheetLayoutView="100" workbookViewId="0">
      <selection activeCell="J30" sqref="J30"/>
    </sheetView>
  </sheetViews>
  <sheetFormatPr defaultRowHeight="12.75" outlineLevelCol="1" x14ac:dyDescent="0.2"/>
  <cols>
    <col min="1" max="1" width="12.5703125" customWidth="1"/>
    <col min="2" max="2" width="43.42578125" customWidth="1"/>
    <col min="3" max="3" width="8.5703125" customWidth="1"/>
    <col min="4" max="4" width="2.140625" customWidth="1"/>
    <col min="5" max="5" width="30.5703125" customWidth="1" outlineLevel="1"/>
  </cols>
  <sheetData>
    <row r="1" spans="1:5" x14ac:dyDescent="0.2">
      <c r="A1" s="1" t="str">
        <f>Defaults!A1</f>
        <v>TENDER NO:</v>
      </c>
      <c r="B1" s="26" t="str">
        <f>Defaults!B1</f>
        <v>G567/2025</v>
      </c>
    </row>
    <row r="2" spans="1:5" x14ac:dyDescent="0.2">
      <c r="A2" s="1"/>
    </row>
    <row r="3" spans="1:5" x14ac:dyDescent="0.2">
      <c r="A3" t="s">
        <v>2</v>
      </c>
    </row>
    <row r="5" spans="1:5" ht="52.5" customHeight="1" x14ac:dyDescent="0.2">
      <c r="A5" s="1005" t="str">
        <f>Defaults!B6</f>
        <v>REQUEST FOR BIDS FOR THE APPOINTMENT OF A CONTRACTOR FOR THE REPAIRS TO THE EXISTING TIMBER ROOF TRUSSES AND WET SERVICES AT THE KIRSTENBOSCH CENTRE FOR BIODIVERSITY CONSERVATION BUILDING INCLUDING ASSOCIATED CIVIL AND BUILDING WORKS AT THE HARRY MOLTENO LIBRARY WITHIN KIRSTENBOSCH NATIONAL BOTANICAL GARDENS: COMPLETION CONTRACT</v>
      </c>
      <c r="B5" s="1005"/>
      <c r="C5" s="1005"/>
      <c r="D5" s="1005"/>
      <c r="E5" s="1005"/>
    </row>
    <row r="6" spans="1:5" x14ac:dyDescent="0.2">
      <c r="A6" s="19"/>
      <c r="B6" s="19"/>
      <c r="C6" s="19"/>
      <c r="D6" s="19"/>
      <c r="E6" s="19"/>
    </row>
    <row r="7" spans="1:5" x14ac:dyDescent="0.2">
      <c r="A7" s="8" t="s">
        <v>542</v>
      </c>
    </row>
    <row r="8" spans="1:5" x14ac:dyDescent="0.2">
      <c r="A8" s="8"/>
    </row>
    <row r="9" spans="1:5" x14ac:dyDescent="0.2">
      <c r="A9" s="1"/>
      <c r="B9" s="2"/>
      <c r="C9" s="1"/>
      <c r="D9" s="1"/>
      <c r="E9" s="1"/>
    </row>
    <row r="10" spans="1:5" x14ac:dyDescent="0.2">
      <c r="A10" s="1229" t="str">
        <f>'Sum CM'!A33</f>
        <v>TOTAL OF SCHEDULE OF QUANTITIES - REPAIR WORK</v>
      </c>
      <c r="B10" s="1229"/>
      <c r="C10" s="1229"/>
      <c r="D10" s="55" t="s">
        <v>483</v>
      </c>
      <c r="E10" s="65">
        <f>'Sum CM'!E33</f>
        <v>235000</v>
      </c>
    </row>
    <row r="11" spans="1:5" x14ac:dyDescent="0.2">
      <c r="A11" s="57"/>
      <c r="B11" s="54"/>
      <c r="C11" s="57"/>
      <c r="D11" s="55"/>
      <c r="E11" s="37"/>
    </row>
    <row r="12" spans="1:5" ht="29.25" customHeight="1" thickBot="1" x14ac:dyDescent="0.25">
      <c r="A12" s="1229"/>
      <c r="B12" s="1229"/>
      <c r="C12" s="1229"/>
      <c r="D12" s="55"/>
      <c r="E12" s="68"/>
    </row>
    <row r="13" spans="1:5" ht="13.5" thickTop="1" x14ac:dyDescent="0.2">
      <c r="A13" s="9"/>
      <c r="B13" s="9"/>
      <c r="C13" s="9"/>
      <c r="D13" s="9"/>
      <c r="E13" s="16"/>
    </row>
    <row r="14" spans="1:5" s="5" customFormat="1" x14ac:dyDescent="0.2">
      <c r="A14" s="5" t="s">
        <v>543</v>
      </c>
      <c r="D14" s="4" t="s">
        <v>483</v>
      </c>
      <c r="E14" s="29">
        <f>SUM(E10:E13)</f>
        <v>235000</v>
      </c>
    </row>
    <row r="15" spans="1:5" x14ac:dyDescent="0.2">
      <c r="E15" s="15"/>
    </row>
    <row r="16" spans="1:5" x14ac:dyDescent="0.2">
      <c r="A16" t="s">
        <v>544</v>
      </c>
      <c r="E16" s="15"/>
    </row>
    <row r="17" spans="1:5" x14ac:dyDescent="0.2">
      <c r="A17" s="26" t="s">
        <v>545</v>
      </c>
      <c r="D17" s="55" t="s">
        <v>483</v>
      </c>
      <c r="E17" s="65">
        <f>E14*0.15</f>
        <v>35250</v>
      </c>
    </row>
    <row r="18" spans="1:5" ht="13.5" thickBot="1" x14ac:dyDescent="0.25">
      <c r="A18" s="10"/>
      <c r="B18" s="10"/>
      <c r="C18" s="10"/>
      <c r="D18" s="10"/>
      <c r="E18" s="17"/>
    </row>
    <row r="19" spans="1:5" ht="13.5" thickTop="1" x14ac:dyDescent="0.2">
      <c r="E19" s="15"/>
    </row>
    <row r="20" spans="1:5" s="5" customFormat="1" x14ac:dyDescent="0.2">
      <c r="A20" s="5" t="s">
        <v>670</v>
      </c>
      <c r="D20" s="4" t="s">
        <v>483</v>
      </c>
      <c r="E20" s="29">
        <f>SUM(E14:E17)</f>
        <v>270250</v>
      </c>
    </row>
    <row r="21" spans="1:5" ht="13.5" thickBot="1" x14ac:dyDescent="0.25">
      <c r="A21" s="44"/>
      <c r="B21" s="44"/>
      <c r="C21" s="44"/>
      <c r="D21" s="44"/>
      <c r="E21" s="45"/>
    </row>
    <row r="22" spans="1:5" x14ac:dyDescent="0.2">
      <c r="E22" s="15"/>
    </row>
    <row r="29" spans="1:5" x14ac:dyDescent="0.2">
      <c r="E29" s="15"/>
    </row>
    <row r="30" spans="1:5" x14ac:dyDescent="0.2">
      <c r="E30" s="15"/>
    </row>
    <row r="31" spans="1:5" x14ac:dyDescent="0.2">
      <c r="E31" s="15"/>
    </row>
    <row r="32" spans="1:5" x14ac:dyDescent="0.2">
      <c r="E32" s="15"/>
    </row>
    <row r="33" spans="5:5" x14ac:dyDescent="0.2">
      <c r="E33" s="15"/>
    </row>
    <row r="34" spans="5:5" x14ac:dyDescent="0.2">
      <c r="E34" s="15"/>
    </row>
    <row r="35" spans="5:5" x14ac:dyDescent="0.2">
      <c r="E35" s="15"/>
    </row>
    <row r="36" spans="5:5" x14ac:dyDescent="0.2">
      <c r="E36" s="15"/>
    </row>
    <row r="37" spans="5:5" x14ac:dyDescent="0.2">
      <c r="E37" s="15"/>
    </row>
    <row r="38" spans="5:5" x14ac:dyDescent="0.2">
      <c r="E38" s="15"/>
    </row>
    <row r="39" spans="5:5" x14ac:dyDescent="0.2">
      <c r="E39" s="15"/>
    </row>
    <row r="40" spans="5:5" x14ac:dyDescent="0.2">
      <c r="E40" s="15"/>
    </row>
    <row r="41" spans="5:5" x14ac:dyDescent="0.2">
      <c r="E41" s="15"/>
    </row>
    <row r="42" spans="5:5" x14ac:dyDescent="0.2">
      <c r="E42" s="15"/>
    </row>
    <row r="43" spans="5:5" x14ac:dyDescent="0.2">
      <c r="E43" s="15"/>
    </row>
    <row r="44" spans="5:5" x14ac:dyDescent="0.2">
      <c r="E44" s="15"/>
    </row>
    <row r="45" spans="5:5" x14ac:dyDescent="0.2">
      <c r="E45" s="15"/>
    </row>
    <row r="46" spans="5:5" x14ac:dyDescent="0.2">
      <c r="E46" s="15"/>
    </row>
    <row r="47" spans="5:5" x14ac:dyDescent="0.2">
      <c r="E47" s="15"/>
    </row>
    <row r="48" spans="5:5" x14ac:dyDescent="0.2">
      <c r="E48" s="15"/>
    </row>
    <row r="49" spans="1:5" x14ac:dyDescent="0.2">
      <c r="E49" s="15"/>
    </row>
    <row r="50" spans="1:5" x14ac:dyDescent="0.2">
      <c r="E50" s="15"/>
    </row>
    <row r="51" spans="1:5" x14ac:dyDescent="0.2">
      <c r="E51" s="15"/>
    </row>
    <row r="52" spans="1:5" x14ac:dyDescent="0.2">
      <c r="E52" s="15"/>
    </row>
    <row r="53" spans="1:5" x14ac:dyDescent="0.2">
      <c r="E53" s="15"/>
    </row>
    <row r="54" spans="1:5" x14ac:dyDescent="0.2">
      <c r="A54" s="26"/>
      <c r="E54" s="15"/>
    </row>
    <row r="55" spans="1:5" x14ac:dyDescent="0.2">
      <c r="E55" s="15"/>
    </row>
    <row r="56" spans="1:5" x14ac:dyDescent="0.2">
      <c r="E56" s="15"/>
    </row>
    <row r="59" spans="1:5" x14ac:dyDescent="0.2">
      <c r="E59" t="s">
        <v>546</v>
      </c>
    </row>
    <row r="61" spans="1:5" x14ac:dyDescent="0.2">
      <c r="A61" s="26"/>
      <c r="E61" t="s">
        <v>547</v>
      </c>
    </row>
    <row r="63" spans="1:5" x14ac:dyDescent="0.2">
      <c r="E63" t="s">
        <v>548</v>
      </c>
    </row>
    <row r="65" spans="5:5" x14ac:dyDescent="0.2">
      <c r="E65" t="s">
        <v>549</v>
      </c>
    </row>
    <row r="67" spans="5:5" x14ac:dyDescent="0.2">
      <c r="E67" t="s">
        <v>550</v>
      </c>
    </row>
  </sheetData>
  <sheetProtection algorithmName="SHA-512" hashValue="lYxKKlDQTIEuy4lOfC5NS+nu4hbHdKwjButXJJnPzK/jhnPMPDnRGm6bszm4kDon5zDw88k+hh9Tw+t9ZXT0/Q==" saltValue="tq+A2CIrhN8oUwbiR4bIIg==" spinCount="100000" sheet="1" objects="1" scenarios="1"/>
  <mergeCells count="3">
    <mergeCell ref="A12:C12"/>
    <mergeCell ref="A5:E5"/>
    <mergeCell ref="A10:C10"/>
  </mergeCells>
  <phoneticPr fontId="0" type="noConversion"/>
  <pageMargins left="0.59055118110236204" right="0.196850393700787" top="0.67500000000000004" bottom="0.25" header="0.17" footer="0.17"/>
  <pageSetup paperSize="9" scale="86" orientation="portrait" blackAndWhite="1" useFirstPageNumber="1" r:id="rId1"/>
  <headerFooter alignWithMargins="0">
    <oddHeader>&amp;C15-2</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17"/>
  <dimension ref="B2:G10"/>
  <sheetViews>
    <sheetView workbookViewId="0">
      <selection activeCell="H35" sqref="H35"/>
    </sheetView>
  </sheetViews>
  <sheetFormatPr defaultRowHeight="12.75" x14ac:dyDescent="0.2"/>
  <cols>
    <col min="2" max="2" width="11.5703125" bestFit="1" customWidth="1"/>
    <col min="3" max="3" width="21.5703125" bestFit="1" customWidth="1"/>
    <col min="7" max="7" width="12.5703125" bestFit="1" customWidth="1"/>
  </cols>
  <sheetData>
    <row r="2" spans="2:7" x14ac:dyDescent="0.2">
      <c r="B2" s="26" t="s">
        <v>552</v>
      </c>
      <c r="C2">
        <v>30</v>
      </c>
      <c r="D2" s="26" t="s">
        <v>511</v>
      </c>
    </row>
    <row r="3" spans="2:7" x14ac:dyDescent="0.2">
      <c r="C3" s="26" t="s">
        <v>553</v>
      </c>
      <c r="D3" s="26" t="s">
        <v>551</v>
      </c>
    </row>
    <row r="4" spans="2:7" ht="14.25" x14ac:dyDescent="0.2">
      <c r="B4" s="26" t="s">
        <v>554</v>
      </c>
      <c r="C4" s="26">
        <f>2*2*2</f>
        <v>8</v>
      </c>
      <c r="D4" s="26">
        <f>$C$2*C4</f>
        <v>240</v>
      </c>
      <c r="E4" s="26" t="s">
        <v>521</v>
      </c>
      <c r="G4" s="58"/>
    </row>
    <row r="5" spans="2:7" ht="14.25" x14ac:dyDescent="0.2">
      <c r="B5" s="26" t="s">
        <v>555</v>
      </c>
      <c r="C5">
        <f>0.2*2+0.3*2</f>
        <v>1</v>
      </c>
      <c r="D5" s="26">
        <f t="shared" ref="D5:D9" si="0">$C$2*C5</f>
        <v>30</v>
      </c>
      <c r="E5" s="26" t="s">
        <v>521</v>
      </c>
      <c r="G5" s="58"/>
    </row>
    <row r="6" spans="2:7" x14ac:dyDescent="0.2">
      <c r="B6" s="26" t="s">
        <v>556</v>
      </c>
      <c r="C6">
        <v>60</v>
      </c>
      <c r="D6" s="26">
        <f>$C$2*C6/1000</f>
        <v>1.8</v>
      </c>
      <c r="E6" s="26" t="s">
        <v>523</v>
      </c>
      <c r="G6" s="58"/>
    </row>
    <row r="7" spans="2:7" x14ac:dyDescent="0.2">
      <c r="B7" s="26" t="s">
        <v>524</v>
      </c>
      <c r="D7" s="26"/>
      <c r="G7" s="58"/>
    </row>
    <row r="8" spans="2:7" ht="14.25" x14ac:dyDescent="0.2">
      <c r="B8" s="26" t="s">
        <v>557</v>
      </c>
      <c r="C8">
        <v>0.6</v>
      </c>
      <c r="D8" s="26">
        <f t="shared" si="0"/>
        <v>18</v>
      </c>
      <c r="E8" s="26" t="s">
        <v>506</v>
      </c>
      <c r="G8" s="58"/>
    </row>
    <row r="9" spans="2:7" ht="14.25" x14ac:dyDescent="0.2">
      <c r="B9" s="26" t="s">
        <v>558</v>
      </c>
      <c r="C9">
        <v>2</v>
      </c>
      <c r="D9" s="26">
        <f t="shared" si="0"/>
        <v>60</v>
      </c>
      <c r="E9" s="26" t="s">
        <v>506</v>
      </c>
      <c r="G9" s="58"/>
    </row>
    <row r="10" spans="2:7" x14ac:dyDescent="0.2">
      <c r="G10" s="5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C9F65-ABD1-4BC0-845A-B89B68B35CD8}">
  <sheetPr codeName="Sheet3"/>
  <dimension ref="A1:F761"/>
  <sheetViews>
    <sheetView view="pageBreakPreview" topLeftCell="A627" zoomScaleNormal="100" zoomScaleSheetLayoutView="100" workbookViewId="0">
      <selection activeCell="F657" sqref="F657"/>
    </sheetView>
  </sheetViews>
  <sheetFormatPr defaultColWidth="9.140625" defaultRowHeight="12.75" outlineLevelCol="1" x14ac:dyDescent="0.2"/>
  <cols>
    <col min="1" max="1" width="11.85546875" style="97" customWidth="1"/>
    <col min="2" max="2" width="7.42578125" style="98" customWidth="1"/>
    <col min="3" max="3" width="37.5703125" style="98" customWidth="1"/>
    <col min="4" max="4" width="7.42578125" style="98" customWidth="1"/>
    <col min="5" max="5" width="16.140625" style="98" customWidth="1"/>
    <col min="6" max="6" width="15.5703125" style="26" customWidth="1" outlineLevel="1"/>
    <col min="7" max="7" width="4.5703125" style="93" customWidth="1"/>
    <col min="8" max="16384" width="9.140625" style="93"/>
  </cols>
  <sheetData>
    <row r="1" spans="1:6" x14ac:dyDescent="0.2">
      <c r="A1" s="91" t="s">
        <v>893</v>
      </c>
      <c r="B1" s="91" t="str">
        <f>Defaults!B1</f>
        <v>G567/2025</v>
      </c>
      <c r="C1" s="241"/>
      <c r="D1" s="92"/>
      <c r="E1" s="92"/>
    </row>
    <row r="2" spans="1:6" x14ac:dyDescent="0.2">
      <c r="A2" s="91"/>
      <c r="B2" s="91"/>
      <c r="C2" s="241"/>
      <c r="D2" s="92"/>
      <c r="E2" s="92"/>
    </row>
    <row r="3" spans="1:6" x14ac:dyDescent="0.2">
      <c r="A3" s="293" t="str">
        <f>Defaults!A2</f>
        <v>CLIENT:</v>
      </c>
      <c r="B3" s="293" t="str">
        <f>Defaults!B2</f>
        <v>SOUTH AFRICAN NATIONAL BIODIVERSITY INSTITUTE</v>
      </c>
      <c r="C3" s="293"/>
      <c r="D3" s="92"/>
      <c r="E3" s="92"/>
    </row>
    <row r="4" spans="1:6" ht="8.25" customHeight="1" x14ac:dyDescent="0.2">
      <c r="A4" s="94"/>
      <c r="B4" s="92"/>
      <c r="C4" s="92"/>
      <c r="D4" s="92"/>
      <c r="E4" s="92"/>
      <c r="F4" s="43"/>
    </row>
    <row r="5" spans="1:6" ht="12.75" customHeight="1" x14ac:dyDescent="0.2">
      <c r="A5" s="923" t="str">
        <f>Defaults!B6</f>
        <v>REQUEST FOR BIDS FOR THE APPOINTMENT OF A CONTRACTOR FOR THE REPAIRS TO THE EXISTING TIMBER ROOF TRUSSES AND WET SERVICES AT THE KIRSTENBOSCH CENTRE FOR BIODIVERSITY CONSERVATION BUILDING INCLUDING ASSOCIATED CIVIL AND BUILDING WORKS AT THE HARRY MOLTENO LIBRARY WITHIN KIRSTENBOSCH NATIONAL BOTANICAL GARDENS: COMPLETION CONTRACT</v>
      </c>
      <c r="B5" s="923"/>
      <c r="C5" s="923"/>
      <c r="D5" s="923"/>
      <c r="E5" s="923"/>
      <c r="F5" s="923"/>
    </row>
    <row r="6" spans="1:6" ht="39.75" customHeight="1" x14ac:dyDescent="0.2">
      <c r="A6" s="923"/>
      <c r="B6" s="923"/>
      <c r="C6" s="923"/>
      <c r="D6" s="923"/>
      <c r="E6" s="923"/>
      <c r="F6" s="923"/>
    </row>
    <row r="7" spans="1:6" x14ac:dyDescent="0.2">
      <c r="A7" s="94"/>
      <c r="B7" s="92"/>
      <c r="C7" s="92"/>
      <c r="D7" s="92"/>
      <c r="E7" s="92"/>
      <c r="F7" s="43"/>
    </row>
    <row r="8" spans="1:6" x14ac:dyDescent="0.2">
      <c r="A8" s="95" t="s">
        <v>15</v>
      </c>
      <c r="B8" s="92"/>
      <c r="C8" s="92"/>
      <c r="D8" s="92"/>
      <c r="E8" s="92"/>
      <c r="F8" s="43"/>
    </row>
    <row r="9" spans="1:6" x14ac:dyDescent="0.2">
      <c r="A9" s="94"/>
      <c r="B9" s="92"/>
      <c r="C9" s="92"/>
      <c r="D9" s="92"/>
      <c r="E9" s="92"/>
      <c r="F9" s="43"/>
    </row>
    <row r="10" spans="1:6" x14ac:dyDescent="0.2">
      <c r="A10" s="95" t="s">
        <v>16</v>
      </c>
      <c r="B10" s="91" t="s">
        <v>17</v>
      </c>
      <c r="C10" s="91"/>
      <c r="D10" s="91"/>
      <c r="E10" s="91"/>
      <c r="F10" s="96"/>
    </row>
    <row r="11" spans="1:6" x14ac:dyDescent="0.2">
      <c r="A11" s="94"/>
      <c r="B11" s="92"/>
      <c r="C11" s="92"/>
      <c r="D11" s="92"/>
      <c r="E11" s="92"/>
      <c r="F11" s="43"/>
    </row>
    <row r="12" spans="1:6" x14ac:dyDescent="0.2">
      <c r="A12" s="91" t="s">
        <v>7</v>
      </c>
      <c r="B12" s="92"/>
      <c r="C12" s="957" t="s">
        <v>895</v>
      </c>
      <c r="D12" s="957"/>
      <c r="E12" s="92"/>
      <c r="F12" s="43"/>
    </row>
    <row r="13" spans="1:6" x14ac:dyDescent="0.2">
      <c r="F13" s="60"/>
    </row>
    <row r="14" spans="1:6" ht="18.75" customHeight="1" x14ac:dyDescent="0.2">
      <c r="A14" s="949" t="s">
        <v>18</v>
      </c>
      <c r="B14" s="951" t="s">
        <v>19</v>
      </c>
      <c r="C14" s="952"/>
      <c r="D14" s="952"/>
      <c r="E14" s="953"/>
      <c r="F14" s="944" t="s">
        <v>20</v>
      </c>
    </row>
    <row r="15" spans="1:6" x14ac:dyDescent="0.2">
      <c r="A15" s="950"/>
      <c r="B15" s="954"/>
      <c r="C15" s="955"/>
      <c r="D15" s="955"/>
      <c r="E15" s="956"/>
      <c r="F15" s="945"/>
    </row>
    <row r="16" spans="1:6" x14ac:dyDescent="0.2">
      <c r="A16" s="249"/>
      <c r="B16" s="946"/>
      <c r="C16" s="947"/>
      <c r="D16" s="947"/>
      <c r="E16" s="948"/>
      <c r="F16" s="247"/>
    </row>
    <row r="17" spans="1:6" x14ac:dyDescent="0.2">
      <c r="A17" s="249"/>
      <c r="B17" s="925" t="s">
        <v>21</v>
      </c>
      <c r="C17" s="926"/>
      <c r="D17" s="926"/>
      <c r="E17" s="927"/>
      <c r="F17" s="247"/>
    </row>
    <row r="18" spans="1:6" x14ac:dyDescent="0.2">
      <c r="A18" s="249"/>
      <c r="B18" s="922"/>
      <c r="C18" s="923"/>
      <c r="D18" s="923"/>
      <c r="E18" s="924"/>
      <c r="F18" s="247"/>
    </row>
    <row r="19" spans="1:6" ht="42" customHeight="1" x14ac:dyDescent="0.2">
      <c r="A19" s="249"/>
      <c r="B19" s="922" t="s">
        <v>22</v>
      </c>
      <c r="C19" s="923"/>
      <c r="D19" s="923"/>
      <c r="E19" s="924"/>
      <c r="F19" s="247"/>
    </row>
    <row r="20" spans="1:6" x14ac:dyDescent="0.2">
      <c r="A20" s="249"/>
      <c r="B20" s="922"/>
      <c r="C20" s="923"/>
      <c r="D20" s="923"/>
      <c r="E20" s="924"/>
      <c r="F20" s="247"/>
    </row>
    <row r="21" spans="1:6" x14ac:dyDescent="0.2">
      <c r="A21" s="249"/>
      <c r="B21" s="925" t="s">
        <v>23</v>
      </c>
      <c r="C21" s="926"/>
      <c r="D21" s="926"/>
      <c r="E21" s="927"/>
      <c r="F21" s="247"/>
    </row>
    <row r="22" spans="1:6" x14ac:dyDescent="0.2">
      <c r="A22" s="249"/>
      <c r="B22" s="922"/>
      <c r="C22" s="923"/>
      <c r="D22" s="923"/>
      <c r="E22" s="924"/>
      <c r="F22" s="247"/>
    </row>
    <row r="23" spans="1:6" ht="119.45" customHeight="1" x14ac:dyDescent="0.2">
      <c r="A23" s="249"/>
      <c r="B23" s="922" t="s">
        <v>559</v>
      </c>
      <c r="C23" s="923"/>
      <c r="D23" s="923"/>
      <c r="E23" s="924"/>
      <c r="F23" s="247"/>
    </row>
    <row r="24" spans="1:6" x14ac:dyDescent="0.2">
      <c r="A24" s="249"/>
      <c r="B24" s="922"/>
      <c r="C24" s="923"/>
      <c r="D24" s="923"/>
      <c r="E24" s="924"/>
      <c r="F24" s="247"/>
    </row>
    <row r="25" spans="1:6" x14ac:dyDescent="0.2">
      <c r="A25" s="249"/>
      <c r="B25" s="925" t="s">
        <v>24</v>
      </c>
      <c r="C25" s="926"/>
      <c r="D25" s="926"/>
      <c r="E25" s="927"/>
      <c r="F25" s="247"/>
    </row>
    <row r="26" spans="1:6" x14ac:dyDescent="0.2">
      <c r="A26" s="249"/>
      <c r="B26" s="922"/>
      <c r="C26" s="923"/>
      <c r="D26" s="923"/>
      <c r="E26" s="924"/>
      <c r="F26" s="247"/>
    </row>
    <row r="27" spans="1:6" ht="56.25" customHeight="1" x14ac:dyDescent="0.2">
      <c r="A27" s="249"/>
      <c r="B27" s="922" t="s">
        <v>25</v>
      </c>
      <c r="C27" s="923"/>
      <c r="D27" s="923"/>
      <c r="E27" s="924"/>
      <c r="F27" s="247"/>
    </row>
    <row r="28" spans="1:6" x14ac:dyDescent="0.2">
      <c r="A28" s="249"/>
      <c r="B28" s="922"/>
      <c r="C28" s="923"/>
      <c r="D28" s="923"/>
      <c r="E28" s="924"/>
      <c r="F28" s="247"/>
    </row>
    <row r="29" spans="1:6" ht="28.5" customHeight="1" x14ac:dyDescent="0.2">
      <c r="A29" s="249"/>
      <c r="B29" s="922" t="s">
        <v>26</v>
      </c>
      <c r="C29" s="923"/>
      <c r="D29" s="923"/>
      <c r="E29" s="924"/>
      <c r="F29" s="247"/>
    </row>
    <row r="30" spans="1:6" x14ac:dyDescent="0.2">
      <c r="A30" s="249"/>
      <c r="B30" s="922"/>
      <c r="C30" s="923"/>
      <c r="D30" s="923"/>
      <c r="E30" s="924"/>
      <c r="F30" s="247"/>
    </row>
    <row r="31" spans="1:6" x14ac:dyDescent="0.2">
      <c r="A31" s="249"/>
      <c r="B31" s="925" t="s">
        <v>27</v>
      </c>
      <c r="C31" s="926"/>
      <c r="D31" s="926"/>
      <c r="E31" s="927"/>
      <c r="F31" s="247"/>
    </row>
    <row r="32" spans="1:6" x14ac:dyDescent="0.2">
      <c r="A32" s="249"/>
      <c r="B32" s="922"/>
      <c r="C32" s="923"/>
      <c r="D32" s="923"/>
      <c r="E32" s="924"/>
      <c r="F32" s="247"/>
    </row>
    <row r="33" spans="1:6" x14ac:dyDescent="0.2">
      <c r="A33" s="249"/>
      <c r="B33" s="925" t="s">
        <v>28</v>
      </c>
      <c r="C33" s="926"/>
      <c r="D33" s="926"/>
      <c r="E33" s="927"/>
      <c r="F33" s="247"/>
    </row>
    <row r="34" spans="1:6" x14ac:dyDescent="0.2">
      <c r="A34" s="249"/>
      <c r="B34" s="922"/>
      <c r="C34" s="923"/>
      <c r="D34" s="923"/>
      <c r="E34" s="924"/>
      <c r="F34" s="247"/>
    </row>
    <row r="35" spans="1:6" x14ac:dyDescent="0.2">
      <c r="A35" s="249" t="s">
        <v>29</v>
      </c>
      <c r="B35" s="925" t="s">
        <v>30</v>
      </c>
      <c r="C35" s="926"/>
      <c r="D35" s="926"/>
      <c r="E35" s="927"/>
      <c r="F35" s="247"/>
    </row>
    <row r="36" spans="1:6" x14ac:dyDescent="0.2">
      <c r="A36" s="249"/>
      <c r="B36" s="922"/>
      <c r="C36" s="923"/>
      <c r="D36" s="923"/>
      <c r="E36" s="924"/>
      <c r="F36" s="247"/>
    </row>
    <row r="37" spans="1:6" x14ac:dyDescent="0.2">
      <c r="A37" s="249"/>
      <c r="B37" s="922" t="s">
        <v>560</v>
      </c>
      <c r="C37" s="923"/>
      <c r="D37" s="923"/>
      <c r="E37" s="924"/>
      <c r="F37" s="247"/>
    </row>
    <row r="38" spans="1:6" x14ac:dyDescent="0.2">
      <c r="A38" s="249"/>
      <c r="B38" s="922"/>
      <c r="C38" s="923"/>
      <c r="D38" s="923"/>
      <c r="E38" s="924"/>
      <c r="F38" s="247"/>
    </row>
    <row r="39" spans="1:6" x14ac:dyDescent="0.2">
      <c r="A39" s="249"/>
      <c r="B39" s="922" t="s">
        <v>890</v>
      </c>
      <c r="C39" s="923"/>
      <c r="D39" s="923"/>
      <c r="E39" s="924"/>
      <c r="F39" s="843"/>
    </row>
    <row r="40" spans="1:6" x14ac:dyDescent="0.2">
      <c r="A40" s="249"/>
      <c r="B40" s="931" t="s">
        <v>351</v>
      </c>
      <c r="C40" s="932"/>
      <c r="D40" s="932"/>
      <c r="E40" s="933"/>
      <c r="F40" s="247"/>
    </row>
    <row r="41" spans="1:6" x14ac:dyDescent="0.2">
      <c r="A41" s="249"/>
      <c r="B41" s="265"/>
      <c r="C41" s="263"/>
      <c r="D41" s="263"/>
      <c r="E41" s="264"/>
      <c r="F41" s="247"/>
    </row>
    <row r="42" spans="1:6" x14ac:dyDescent="0.2">
      <c r="A42" s="249"/>
      <c r="B42" s="265"/>
      <c r="C42" s="263"/>
      <c r="D42" s="263"/>
      <c r="E42" s="264"/>
      <c r="F42" s="247"/>
    </row>
    <row r="43" spans="1:6" x14ac:dyDescent="0.2">
      <c r="A43" s="249"/>
      <c r="B43" s="265"/>
      <c r="C43" s="263"/>
      <c r="D43" s="263"/>
      <c r="E43" s="264"/>
      <c r="F43" s="247"/>
    </row>
    <row r="44" spans="1:6" x14ac:dyDescent="0.2">
      <c r="A44" s="249"/>
      <c r="B44" s="262"/>
      <c r="C44" s="239"/>
      <c r="D44" s="239"/>
      <c r="E44" s="256"/>
      <c r="F44" s="247"/>
    </row>
    <row r="45" spans="1:6" x14ac:dyDescent="0.2">
      <c r="A45" s="99"/>
      <c r="B45" s="102"/>
      <c r="C45" s="103"/>
      <c r="D45" s="103"/>
      <c r="E45" s="104"/>
      <c r="F45" s="7"/>
    </row>
    <row r="46" spans="1:6" x14ac:dyDescent="0.2">
      <c r="A46" s="249"/>
      <c r="B46" s="262"/>
      <c r="C46" s="239"/>
      <c r="D46" s="239"/>
      <c r="E46" s="256"/>
      <c r="F46" s="247"/>
    </row>
    <row r="47" spans="1:6" x14ac:dyDescent="0.2">
      <c r="A47" s="249"/>
      <c r="B47" s="925" t="s">
        <v>32</v>
      </c>
      <c r="C47" s="926"/>
      <c r="D47" s="926"/>
      <c r="E47" s="927"/>
      <c r="F47" s="247"/>
    </row>
    <row r="48" spans="1:6" x14ac:dyDescent="0.2">
      <c r="A48" s="249"/>
      <c r="B48" s="922"/>
      <c r="C48" s="923"/>
      <c r="D48" s="923"/>
      <c r="E48" s="924"/>
      <c r="F48" s="247"/>
    </row>
    <row r="49" spans="1:6" x14ac:dyDescent="0.2">
      <c r="A49" s="249" t="s">
        <v>33</v>
      </c>
      <c r="B49" s="925" t="s">
        <v>34</v>
      </c>
      <c r="C49" s="926"/>
      <c r="D49" s="926"/>
      <c r="E49" s="927"/>
      <c r="F49" s="247"/>
    </row>
    <row r="50" spans="1:6" x14ac:dyDescent="0.2">
      <c r="A50" s="249"/>
      <c r="B50" s="922"/>
      <c r="C50" s="923"/>
      <c r="D50" s="923"/>
      <c r="E50" s="924"/>
      <c r="F50" s="247"/>
    </row>
    <row r="51" spans="1:6" x14ac:dyDescent="0.2">
      <c r="A51" s="249"/>
      <c r="B51" s="922" t="s">
        <v>35</v>
      </c>
      <c r="C51" s="923"/>
      <c r="D51" s="923"/>
      <c r="E51" s="924"/>
      <c r="F51" s="247"/>
    </row>
    <row r="52" spans="1:6" x14ac:dyDescent="0.2">
      <c r="A52" s="249"/>
      <c r="B52" s="922"/>
      <c r="C52" s="923"/>
      <c r="D52" s="923"/>
      <c r="E52" s="924"/>
      <c r="F52" s="247"/>
    </row>
    <row r="53" spans="1:6" x14ac:dyDescent="0.2">
      <c r="A53" s="249"/>
      <c r="B53" s="922" t="s">
        <v>890</v>
      </c>
      <c r="C53" s="923"/>
      <c r="D53" s="923"/>
      <c r="E53" s="924"/>
      <c r="F53" s="843"/>
    </row>
    <row r="54" spans="1:6" x14ac:dyDescent="0.2">
      <c r="A54" s="249"/>
      <c r="B54" s="931" t="s">
        <v>351</v>
      </c>
      <c r="C54" s="932"/>
      <c r="D54" s="932"/>
      <c r="E54" s="933"/>
      <c r="F54" s="247"/>
    </row>
    <row r="55" spans="1:6" x14ac:dyDescent="0.2">
      <c r="A55" s="249"/>
      <c r="B55" s="922"/>
      <c r="C55" s="923"/>
      <c r="D55" s="923"/>
      <c r="E55" s="924"/>
      <c r="F55" s="247"/>
    </row>
    <row r="56" spans="1:6" x14ac:dyDescent="0.2">
      <c r="A56" s="249" t="s">
        <v>36</v>
      </c>
      <c r="B56" s="925" t="s">
        <v>37</v>
      </c>
      <c r="C56" s="926"/>
      <c r="D56" s="926"/>
      <c r="E56" s="927"/>
      <c r="F56" s="247"/>
    </row>
    <row r="57" spans="1:6" x14ac:dyDescent="0.2">
      <c r="A57" s="249"/>
      <c r="B57" s="922"/>
      <c r="C57" s="923"/>
      <c r="D57" s="923"/>
      <c r="E57" s="924"/>
      <c r="F57" s="247"/>
    </row>
    <row r="58" spans="1:6" ht="120" customHeight="1" x14ac:dyDescent="0.2">
      <c r="A58" s="249"/>
      <c r="B58" s="922" t="s">
        <v>561</v>
      </c>
      <c r="C58" s="923"/>
      <c r="D58" s="923"/>
      <c r="E58" s="924"/>
      <c r="F58" s="247"/>
    </row>
    <row r="59" spans="1:6" x14ac:dyDescent="0.2">
      <c r="A59" s="249"/>
      <c r="B59" s="922"/>
      <c r="C59" s="923"/>
      <c r="D59" s="923"/>
      <c r="E59" s="924"/>
      <c r="F59" s="247"/>
    </row>
    <row r="60" spans="1:6" ht="27" customHeight="1" x14ac:dyDescent="0.2">
      <c r="A60" s="249"/>
      <c r="B60" s="922" t="s">
        <v>562</v>
      </c>
      <c r="C60" s="923"/>
      <c r="D60" s="923"/>
      <c r="E60" s="924"/>
      <c r="F60" s="247"/>
    </row>
    <row r="61" spans="1:6" x14ac:dyDescent="0.2">
      <c r="A61" s="249"/>
      <c r="B61" s="922"/>
      <c r="C61" s="923"/>
      <c r="D61" s="923"/>
      <c r="E61" s="924"/>
      <c r="F61" s="247"/>
    </row>
    <row r="62" spans="1:6" ht="12.75" customHeight="1" x14ac:dyDescent="0.2">
      <c r="A62" s="249"/>
      <c r="B62" s="922" t="s">
        <v>890</v>
      </c>
      <c r="C62" s="923"/>
      <c r="D62" s="923"/>
      <c r="E62" s="924"/>
      <c r="F62" s="843"/>
    </row>
    <row r="63" spans="1:6" x14ac:dyDescent="0.2">
      <c r="A63" s="249"/>
      <c r="B63" s="931" t="s">
        <v>351</v>
      </c>
      <c r="C63" s="932"/>
      <c r="D63" s="932"/>
      <c r="E63" s="933"/>
      <c r="F63" s="247"/>
    </row>
    <row r="64" spans="1:6" x14ac:dyDescent="0.2">
      <c r="A64" s="249"/>
      <c r="B64" s="265"/>
      <c r="C64" s="263"/>
      <c r="D64" s="263"/>
      <c r="E64" s="264"/>
      <c r="F64" s="247"/>
    </row>
    <row r="65" spans="1:6" x14ac:dyDescent="0.2">
      <c r="A65" s="249"/>
      <c r="B65" s="922"/>
      <c r="C65" s="923"/>
      <c r="D65" s="923"/>
      <c r="E65" s="924"/>
      <c r="F65" s="247"/>
    </row>
    <row r="66" spans="1:6" x14ac:dyDescent="0.2">
      <c r="A66" s="249" t="s">
        <v>38</v>
      </c>
      <c r="B66" s="925" t="s">
        <v>39</v>
      </c>
      <c r="C66" s="926"/>
      <c r="D66" s="926"/>
      <c r="E66" s="927"/>
      <c r="F66" s="247"/>
    </row>
    <row r="67" spans="1:6" ht="7.5" customHeight="1" x14ac:dyDescent="0.2">
      <c r="A67" s="249"/>
      <c r="B67" s="922"/>
      <c r="C67" s="923"/>
      <c r="D67" s="923"/>
      <c r="E67" s="924"/>
      <c r="F67" s="247"/>
    </row>
    <row r="68" spans="1:6" x14ac:dyDescent="0.2">
      <c r="A68" s="249"/>
      <c r="B68" s="922" t="s">
        <v>40</v>
      </c>
      <c r="C68" s="923"/>
      <c r="D68" s="923"/>
      <c r="E68" s="924"/>
      <c r="F68" s="247"/>
    </row>
    <row r="69" spans="1:6" x14ac:dyDescent="0.2">
      <c r="A69" s="249"/>
      <c r="B69" s="922"/>
      <c r="C69" s="923"/>
      <c r="D69" s="923"/>
      <c r="E69" s="924"/>
      <c r="F69" s="247"/>
    </row>
    <row r="70" spans="1:6" x14ac:dyDescent="0.2">
      <c r="A70" s="250"/>
      <c r="B70" s="922" t="s">
        <v>890</v>
      </c>
      <c r="C70" s="923"/>
      <c r="D70" s="923"/>
      <c r="E70" s="924"/>
      <c r="F70" s="843"/>
    </row>
    <row r="71" spans="1:6" x14ac:dyDescent="0.2">
      <c r="A71" s="250"/>
      <c r="B71" s="931" t="s">
        <v>351</v>
      </c>
      <c r="C71" s="932"/>
      <c r="D71" s="932"/>
      <c r="E71" s="933"/>
      <c r="F71" s="247"/>
    </row>
    <row r="72" spans="1:6" x14ac:dyDescent="0.2">
      <c r="A72" s="250"/>
      <c r="B72" s="922"/>
      <c r="C72" s="923"/>
      <c r="D72" s="923"/>
      <c r="E72" s="924"/>
      <c r="F72" s="247"/>
    </row>
    <row r="73" spans="1:6" x14ac:dyDescent="0.2">
      <c r="A73" s="250" t="s">
        <v>41</v>
      </c>
      <c r="B73" s="925" t="s">
        <v>42</v>
      </c>
      <c r="C73" s="926"/>
      <c r="D73" s="926"/>
      <c r="E73" s="927"/>
      <c r="F73" s="247"/>
    </row>
    <row r="74" spans="1:6" x14ac:dyDescent="0.2">
      <c r="A74" s="250"/>
      <c r="B74" s="922"/>
      <c r="C74" s="923"/>
      <c r="D74" s="923"/>
      <c r="E74" s="924"/>
      <c r="F74" s="247"/>
    </row>
    <row r="75" spans="1:6" x14ac:dyDescent="0.2">
      <c r="A75" s="250"/>
      <c r="B75" s="922" t="s">
        <v>43</v>
      </c>
      <c r="C75" s="923"/>
      <c r="D75" s="923"/>
      <c r="E75" s="924"/>
      <c r="F75" s="247"/>
    </row>
    <row r="76" spans="1:6" x14ac:dyDescent="0.2">
      <c r="A76" s="250"/>
      <c r="B76" s="922"/>
      <c r="C76" s="923"/>
      <c r="D76" s="923"/>
      <c r="E76" s="924"/>
      <c r="F76" s="247"/>
    </row>
    <row r="77" spans="1:6" ht="13.5" customHeight="1" x14ac:dyDescent="0.2">
      <c r="A77" s="250"/>
      <c r="B77" s="922" t="s">
        <v>44</v>
      </c>
      <c r="C77" s="923"/>
      <c r="D77" s="923"/>
      <c r="E77" s="924"/>
      <c r="F77" s="247"/>
    </row>
    <row r="78" spans="1:6" x14ac:dyDescent="0.2">
      <c r="A78" s="250"/>
      <c r="B78" s="922"/>
      <c r="C78" s="923"/>
      <c r="D78" s="923"/>
      <c r="E78" s="924"/>
      <c r="F78" s="247"/>
    </row>
    <row r="79" spans="1:6" ht="12.75" customHeight="1" x14ac:dyDescent="0.2">
      <c r="A79" s="250"/>
      <c r="B79" s="922" t="s">
        <v>890</v>
      </c>
      <c r="C79" s="923"/>
      <c r="D79" s="923"/>
      <c r="E79" s="924"/>
      <c r="F79" s="843"/>
    </row>
    <row r="80" spans="1:6" x14ac:dyDescent="0.2">
      <c r="A80" s="250"/>
      <c r="B80" s="931" t="s">
        <v>351</v>
      </c>
      <c r="C80" s="932"/>
      <c r="D80" s="932"/>
      <c r="E80" s="933"/>
      <c r="F80" s="247"/>
    </row>
    <row r="81" spans="1:6" x14ac:dyDescent="0.2">
      <c r="A81" s="250"/>
      <c r="B81" s="922"/>
      <c r="C81" s="923"/>
      <c r="D81" s="923"/>
      <c r="E81" s="924"/>
      <c r="F81" s="247"/>
    </row>
    <row r="82" spans="1:6" x14ac:dyDescent="0.2">
      <c r="A82" s="250" t="s">
        <v>45</v>
      </c>
      <c r="B82" s="925" t="s">
        <v>563</v>
      </c>
      <c r="C82" s="926"/>
      <c r="D82" s="926"/>
      <c r="E82" s="927"/>
      <c r="F82" s="247"/>
    </row>
    <row r="83" spans="1:6" x14ac:dyDescent="0.2">
      <c r="A83" s="250"/>
      <c r="B83" s="922"/>
      <c r="C83" s="923"/>
      <c r="D83" s="923"/>
      <c r="E83" s="924"/>
      <c r="F83" s="247"/>
    </row>
    <row r="84" spans="1:6" x14ac:dyDescent="0.2">
      <c r="A84" s="250"/>
      <c r="B84" s="922" t="s">
        <v>46</v>
      </c>
      <c r="C84" s="923"/>
      <c r="D84" s="923"/>
      <c r="E84" s="924"/>
      <c r="F84" s="247"/>
    </row>
    <row r="85" spans="1:6" x14ac:dyDescent="0.2">
      <c r="A85" s="250"/>
      <c r="B85" s="922"/>
      <c r="C85" s="923"/>
      <c r="D85" s="923"/>
      <c r="E85" s="924"/>
      <c r="F85" s="247"/>
    </row>
    <row r="86" spans="1:6" ht="12.75" customHeight="1" x14ac:dyDescent="0.2">
      <c r="A86" s="250"/>
      <c r="B86" s="922" t="s">
        <v>890</v>
      </c>
      <c r="C86" s="923"/>
      <c r="D86" s="923"/>
      <c r="E86" s="924"/>
      <c r="F86" s="843"/>
    </row>
    <row r="87" spans="1:6" x14ac:dyDescent="0.2">
      <c r="A87" s="250"/>
      <c r="B87" s="931" t="s">
        <v>351</v>
      </c>
      <c r="C87" s="932"/>
      <c r="D87" s="932"/>
      <c r="E87" s="933"/>
      <c r="F87" s="247"/>
    </row>
    <row r="88" spans="1:6" x14ac:dyDescent="0.2">
      <c r="A88" s="250"/>
      <c r="B88" s="262"/>
      <c r="C88" s="239"/>
      <c r="D88" s="239"/>
      <c r="E88" s="256"/>
      <c r="F88" s="247"/>
    </row>
    <row r="89" spans="1:6" x14ac:dyDescent="0.2">
      <c r="A89" s="250"/>
      <c r="B89" s="262"/>
      <c r="C89" s="239"/>
      <c r="D89" s="239"/>
      <c r="E89" s="256"/>
      <c r="F89" s="247"/>
    </row>
    <row r="90" spans="1:6" x14ac:dyDescent="0.2">
      <c r="A90" s="250"/>
      <c r="B90" s="262"/>
      <c r="C90" s="239"/>
      <c r="D90" s="239"/>
      <c r="E90" s="256"/>
      <c r="F90" s="247"/>
    </row>
    <row r="91" spans="1:6" x14ac:dyDescent="0.2">
      <c r="A91" s="250"/>
      <c r="B91" s="262"/>
      <c r="C91" s="239"/>
      <c r="D91" s="239"/>
      <c r="E91" s="256"/>
      <c r="F91" s="247"/>
    </row>
    <row r="92" spans="1:6" x14ac:dyDescent="0.2">
      <c r="A92" s="250"/>
      <c r="B92" s="262"/>
      <c r="C92" s="239"/>
      <c r="D92" s="239"/>
      <c r="E92" s="256"/>
      <c r="F92" s="247"/>
    </row>
    <row r="93" spans="1:6" x14ac:dyDescent="0.2">
      <c r="A93" s="250"/>
      <c r="B93" s="262"/>
      <c r="C93" s="239"/>
      <c r="D93" s="239"/>
      <c r="E93" s="256"/>
      <c r="F93" s="247"/>
    </row>
    <row r="94" spans="1:6" x14ac:dyDescent="0.2">
      <c r="A94" s="101"/>
      <c r="B94" s="102"/>
      <c r="C94" s="103"/>
      <c r="D94" s="103"/>
      <c r="E94" s="104"/>
      <c r="F94" s="7"/>
    </row>
    <row r="95" spans="1:6" x14ac:dyDescent="0.2">
      <c r="A95" s="250"/>
      <c r="B95" s="922"/>
      <c r="C95" s="923"/>
      <c r="D95" s="923"/>
      <c r="E95" s="924"/>
      <c r="F95" s="247"/>
    </row>
    <row r="96" spans="1:6" x14ac:dyDescent="0.2">
      <c r="A96" s="250" t="s">
        <v>47</v>
      </c>
      <c r="B96" s="925" t="s">
        <v>564</v>
      </c>
      <c r="C96" s="926"/>
      <c r="D96" s="926"/>
      <c r="E96" s="927"/>
      <c r="F96" s="247"/>
    </row>
    <row r="97" spans="1:6" x14ac:dyDescent="0.2">
      <c r="A97" s="250"/>
      <c r="B97" s="922"/>
      <c r="C97" s="923"/>
      <c r="D97" s="923"/>
      <c r="E97" s="924"/>
      <c r="F97" s="247"/>
    </row>
    <row r="98" spans="1:6" x14ac:dyDescent="0.2">
      <c r="A98" s="250"/>
      <c r="B98" s="922" t="s">
        <v>48</v>
      </c>
      <c r="C98" s="923"/>
      <c r="D98" s="923"/>
      <c r="E98" s="924"/>
      <c r="F98" s="247"/>
    </row>
    <row r="99" spans="1:6" x14ac:dyDescent="0.2">
      <c r="A99" s="250"/>
      <c r="B99" s="922"/>
      <c r="C99" s="923"/>
      <c r="D99" s="923"/>
      <c r="E99" s="924"/>
      <c r="F99" s="247"/>
    </row>
    <row r="100" spans="1:6" ht="70.349999999999994" customHeight="1" x14ac:dyDescent="0.2">
      <c r="A100" s="250"/>
      <c r="B100" s="922" t="s">
        <v>565</v>
      </c>
      <c r="C100" s="923"/>
      <c r="D100" s="923"/>
      <c r="E100" s="924"/>
      <c r="F100" s="247"/>
    </row>
    <row r="101" spans="1:6" x14ac:dyDescent="0.2">
      <c r="A101" s="250"/>
      <c r="B101" s="922"/>
      <c r="C101" s="923"/>
      <c r="D101" s="923"/>
      <c r="E101" s="924"/>
      <c r="F101" s="247"/>
    </row>
    <row r="102" spans="1:6" ht="12.75" customHeight="1" x14ac:dyDescent="0.2">
      <c r="A102" s="250"/>
      <c r="B102" s="922" t="s">
        <v>890</v>
      </c>
      <c r="C102" s="923"/>
      <c r="D102" s="923"/>
      <c r="E102" s="924"/>
      <c r="F102" s="843"/>
    </row>
    <row r="103" spans="1:6" x14ac:dyDescent="0.2">
      <c r="A103" s="250"/>
      <c r="B103" s="931" t="s">
        <v>351</v>
      </c>
      <c r="C103" s="932"/>
      <c r="D103" s="932"/>
      <c r="E103" s="933"/>
      <c r="F103" s="247"/>
    </row>
    <row r="104" spans="1:6" x14ac:dyDescent="0.2">
      <c r="A104" s="250"/>
      <c r="B104" s="922"/>
      <c r="C104" s="923"/>
      <c r="D104" s="923"/>
      <c r="E104" s="924"/>
      <c r="F104" s="247"/>
    </row>
    <row r="105" spans="1:6" x14ac:dyDescent="0.2">
      <c r="A105" s="250" t="s">
        <v>49</v>
      </c>
      <c r="B105" s="925" t="s">
        <v>50</v>
      </c>
      <c r="C105" s="926"/>
      <c r="D105" s="926"/>
      <c r="E105" s="927"/>
      <c r="F105" s="247"/>
    </row>
    <row r="106" spans="1:6" x14ac:dyDescent="0.2">
      <c r="A106" s="250"/>
      <c r="B106" s="922"/>
      <c r="C106" s="923"/>
      <c r="D106" s="923"/>
      <c r="E106" s="924"/>
      <c r="F106" s="247"/>
    </row>
    <row r="107" spans="1:6" x14ac:dyDescent="0.2">
      <c r="A107" s="250"/>
      <c r="B107" s="922" t="s">
        <v>51</v>
      </c>
      <c r="C107" s="923"/>
      <c r="D107" s="923"/>
      <c r="E107" s="924"/>
      <c r="F107" s="247"/>
    </row>
    <row r="108" spans="1:6" x14ac:dyDescent="0.2">
      <c r="A108" s="250"/>
      <c r="B108" s="922"/>
      <c r="C108" s="923"/>
      <c r="D108" s="923"/>
      <c r="E108" s="924"/>
      <c r="F108" s="247"/>
    </row>
    <row r="109" spans="1:6" ht="12.75" customHeight="1" x14ac:dyDescent="0.2">
      <c r="A109" s="250"/>
      <c r="B109" s="922" t="s">
        <v>890</v>
      </c>
      <c r="C109" s="923"/>
      <c r="D109" s="923"/>
      <c r="E109" s="924"/>
      <c r="F109" s="843"/>
    </row>
    <row r="110" spans="1:6" x14ac:dyDescent="0.2">
      <c r="A110" s="250"/>
      <c r="B110" s="931" t="s">
        <v>351</v>
      </c>
      <c r="C110" s="932"/>
      <c r="D110" s="932"/>
      <c r="E110" s="933"/>
      <c r="F110" s="247"/>
    </row>
    <row r="111" spans="1:6" x14ac:dyDescent="0.2">
      <c r="A111" s="250"/>
      <c r="B111" s="922"/>
      <c r="C111" s="923"/>
      <c r="D111" s="923"/>
      <c r="E111" s="924"/>
      <c r="F111" s="247"/>
    </row>
    <row r="112" spans="1:6" x14ac:dyDescent="0.2">
      <c r="A112" s="250" t="s">
        <v>52</v>
      </c>
      <c r="B112" s="925" t="s">
        <v>53</v>
      </c>
      <c r="C112" s="926"/>
      <c r="D112" s="926"/>
      <c r="E112" s="927"/>
      <c r="F112" s="247"/>
    </row>
    <row r="113" spans="1:6" x14ac:dyDescent="0.2">
      <c r="A113" s="250"/>
      <c r="B113" s="922"/>
      <c r="C113" s="923"/>
      <c r="D113" s="923"/>
      <c r="E113" s="924"/>
      <c r="F113" s="247"/>
    </row>
    <row r="114" spans="1:6" x14ac:dyDescent="0.2">
      <c r="A114" s="250"/>
      <c r="B114" s="922" t="s">
        <v>54</v>
      </c>
      <c r="C114" s="923"/>
      <c r="D114" s="923"/>
      <c r="E114" s="924"/>
      <c r="F114" s="247"/>
    </row>
    <row r="115" spans="1:6" x14ac:dyDescent="0.2">
      <c r="A115" s="250"/>
      <c r="B115" s="922"/>
      <c r="C115" s="923"/>
      <c r="D115" s="923"/>
      <c r="E115" s="924"/>
      <c r="F115" s="247"/>
    </row>
    <row r="116" spans="1:6" ht="12.75" customHeight="1" x14ac:dyDescent="0.2">
      <c r="A116" s="250"/>
      <c r="B116" s="922" t="s">
        <v>890</v>
      </c>
      <c r="C116" s="923"/>
      <c r="D116" s="923"/>
      <c r="E116" s="924"/>
      <c r="F116" s="843"/>
    </row>
    <row r="117" spans="1:6" x14ac:dyDescent="0.2">
      <c r="A117" s="250"/>
      <c r="B117" s="931" t="s">
        <v>351</v>
      </c>
      <c r="C117" s="932"/>
      <c r="D117" s="932"/>
      <c r="E117" s="933"/>
      <c r="F117" s="247"/>
    </row>
    <row r="118" spans="1:6" x14ac:dyDescent="0.2">
      <c r="A118" s="250"/>
      <c r="B118" s="922"/>
      <c r="C118" s="923"/>
      <c r="D118" s="923"/>
      <c r="E118" s="924"/>
      <c r="F118" s="247"/>
    </row>
    <row r="119" spans="1:6" x14ac:dyDescent="0.2">
      <c r="A119" s="250" t="s">
        <v>55</v>
      </c>
      <c r="B119" s="925" t="s">
        <v>566</v>
      </c>
      <c r="C119" s="926"/>
      <c r="D119" s="926"/>
      <c r="E119" s="927"/>
      <c r="F119" s="247"/>
    </row>
    <row r="120" spans="1:6" x14ac:dyDescent="0.2">
      <c r="A120" s="250"/>
      <c r="B120" s="922"/>
      <c r="C120" s="923"/>
      <c r="D120" s="923"/>
      <c r="E120" s="924"/>
      <c r="F120" s="247"/>
    </row>
    <row r="121" spans="1:6" x14ac:dyDescent="0.2">
      <c r="A121" s="250"/>
      <c r="B121" s="922" t="s">
        <v>56</v>
      </c>
      <c r="C121" s="923"/>
      <c r="D121" s="923"/>
      <c r="E121" s="924"/>
      <c r="F121" s="247"/>
    </row>
    <row r="122" spans="1:6" x14ac:dyDescent="0.2">
      <c r="A122" s="250"/>
      <c r="B122" s="922"/>
      <c r="C122" s="923"/>
      <c r="D122" s="923"/>
      <c r="E122" s="924"/>
      <c r="F122" s="247"/>
    </row>
    <row r="123" spans="1:6" x14ac:dyDescent="0.2">
      <c r="A123" s="250"/>
      <c r="B123" s="922" t="s">
        <v>57</v>
      </c>
      <c r="C123" s="923"/>
      <c r="D123" s="923"/>
      <c r="E123" s="924"/>
      <c r="F123" s="247"/>
    </row>
    <row r="124" spans="1:6" x14ac:dyDescent="0.2">
      <c r="A124" s="250"/>
      <c r="B124" s="922"/>
      <c r="C124" s="923"/>
      <c r="D124" s="923"/>
      <c r="E124" s="924"/>
      <c r="F124" s="247"/>
    </row>
    <row r="125" spans="1:6" x14ac:dyDescent="0.2">
      <c r="A125" s="250"/>
      <c r="B125" s="925" t="s">
        <v>58</v>
      </c>
      <c r="C125" s="926"/>
      <c r="D125" s="926"/>
      <c r="E125" s="927"/>
      <c r="F125" s="247"/>
    </row>
    <row r="126" spans="1:6" x14ac:dyDescent="0.2">
      <c r="A126" s="250"/>
      <c r="B126" s="922"/>
      <c r="C126" s="923"/>
      <c r="D126" s="923"/>
      <c r="E126" s="924"/>
      <c r="F126" s="247"/>
    </row>
    <row r="127" spans="1:6" ht="96" customHeight="1" x14ac:dyDescent="0.2">
      <c r="A127" s="250"/>
      <c r="B127" s="922" t="s">
        <v>567</v>
      </c>
      <c r="C127" s="923"/>
      <c r="D127" s="923"/>
      <c r="E127" s="924"/>
      <c r="F127" s="247"/>
    </row>
    <row r="128" spans="1:6" ht="41.45" customHeight="1" x14ac:dyDescent="0.2">
      <c r="A128" s="250"/>
      <c r="B128" s="922" t="s">
        <v>568</v>
      </c>
      <c r="C128" s="923"/>
      <c r="D128" s="923"/>
      <c r="E128" s="924"/>
      <c r="F128" s="247"/>
    </row>
    <row r="129" spans="1:6" ht="41.1" customHeight="1" x14ac:dyDescent="0.2">
      <c r="A129" s="250"/>
      <c r="B129" s="922" t="s">
        <v>569</v>
      </c>
      <c r="C129" s="923"/>
      <c r="D129" s="923"/>
      <c r="E129" s="924"/>
      <c r="F129" s="247"/>
    </row>
    <row r="130" spans="1:6" x14ac:dyDescent="0.2">
      <c r="A130" s="250"/>
      <c r="B130" s="255"/>
      <c r="C130" s="239"/>
      <c r="D130" s="239"/>
      <c r="E130" s="256"/>
      <c r="F130" s="247"/>
    </row>
    <row r="131" spans="1:6" ht="53.45" customHeight="1" x14ac:dyDescent="0.2">
      <c r="A131" s="250"/>
      <c r="B131" s="922" t="s">
        <v>570</v>
      </c>
      <c r="C131" s="923"/>
      <c r="D131" s="923"/>
      <c r="E131" s="924"/>
      <c r="F131" s="247"/>
    </row>
    <row r="132" spans="1:6" x14ac:dyDescent="0.2">
      <c r="A132" s="250"/>
      <c r="B132" s="262"/>
      <c r="C132" s="239"/>
      <c r="D132" s="239"/>
      <c r="E132" s="256"/>
      <c r="F132" s="247"/>
    </row>
    <row r="133" spans="1:6" x14ac:dyDescent="0.2">
      <c r="A133" s="101"/>
      <c r="B133" s="102"/>
      <c r="C133" s="103"/>
      <c r="D133" s="103"/>
      <c r="E133" s="104"/>
      <c r="F133" s="7"/>
    </row>
    <row r="134" spans="1:6" x14ac:dyDescent="0.2">
      <c r="A134" s="250"/>
      <c r="B134" s="922"/>
      <c r="C134" s="923"/>
      <c r="D134" s="923"/>
      <c r="E134" s="924"/>
      <c r="F134" s="247"/>
    </row>
    <row r="135" spans="1:6" x14ac:dyDescent="0.2">
      <c r="A135" s="250"/>
      <c r="B135" s="925" t="s">
        <v>59</v>
      </c>
      <c r="C135" s="926"/>
      <c r="D135" s="926"/>
      <c r="E135" s="927"/>
      <c r="F135" s="247"/>
    </row>
    <row r="136" spans="1:6" x14ac:dyDescent="0.2">
      <c r="A136" s="250"/>
      <c r="B136" s="922"/>
      <c r="C136" s="923"/>
      <c r="D136" s="923"/>
      <c r="E136" s="924"/>
      <c r="F136" s="247"/>
    </row>
    <row r="137" spans="1:6" ht="81.599999999999994" customHeight="1" x14ac:dyDescent="0.2">
      <c r="A137" s="250"/>
      <c r="B137" s="922" t="s">
        <v>571</v>
      </c>
      <c r="C137" s="923"/>
      <c r="D137" s="923"/>
      <c r="E137" s="924"/>
      <c r="F137" s="247"/>
    </row>
    <row r="138" spans="1:6" ht="100.15" customHeight="1" x14ac:dyDescent="0.2">
      <c r="A138" s="250"/>
      <c r="B138" s="922" t="s">
        <v>572</v>
      </c>
      <c r="C138" s="923"/>
      <c r="D138" s="923"/>
      <c r="E138" s="924"/>
      <c r="F138" s="247"/>
    </row>
    <row r="139" spans="1:6" ht="65.099999999999994" customHeight="1" x14ac:dyDescent="0.2">
      <c r="A139" s="250"/>
      <c r="B139" s="922" t="s">
        <v>573</v>
      </c>
      <c r="C139" s="923"/>
      <c r="D139" s="923"/>
      <c r="E139" s="924"/>
      <c r="F139" s="247"/>
    </row>
    <row r="140" spans="1:6" ht="39.75" customHeight="1" x14ac:dyDescent="0.2">
      <c r="A140" s="250"/>
      <c r="B140" s="922" t="s">
        <v>574</v>
      </c>
      <c r="C140" s="923"/>
      <c r="D140" s="923"/>
      <c r="E140" s="924"/>
      <c r="F140" s="247"/>
    </row>
    <row r="141" spans="1:6" ht="93" customHeight="1" x14ac:dyDescent="0.2">
      <c r="A141" s="250"/>
      <c r="B141" s="922" t="s">
        <v>575</v>
      </c>
      <c r="C141" s="923"/>
      <c r="D141" s="923"/>
      <c r="E141" s="924"/>
      <c r="F141" s="247"/>
    </row>
    <row r="142" spans="1:6" x14ac:dyDescent="0.2">
      <c r="A142" s="250"/>
      <c r="B142" s="922"/>
      <c r="C142" s="923"/>
      <c r="D142" s="923"/>
      <c r="E142" s="924"/>
      <c r="F142" s="247"/>
    </row>
    <row r="143" spans="1:6" x14ac:dyDescent="0.2">
      <c r="A143" s="250"/>
      <c r="B143" s="925" t="s">
        <v>60</v>
      </c>
      <c r="C143" s="923"/>
      <c r="D143" s="923"/>
      <c r="E143" s="924"/>
      <c r="F143" s="247"/>
    </row>
    <row r="144" spans="1:6" x14ac:dyDescent="0.2">
      <c r="A144" s="250"/>
      <c r="B144" s="922"/>
      <c r="C144" s="923"/>
      <c r="D144" s="923"/>
      <c r="E144" s="924"/>
      <c r="F144" s="247"/>
    </row>
    <row r="145" spans="1:6" ht="51" customHeight="1" x14ac:dyDescent="0.2">
      <c r="A145" s="250"/>
      <c r="B145" s="922" t="s">
        <v>61</v>
      </c>
      <c r="C145" s="923"/>
      <c r="D145" s="923"/>
      <c r="E145" s="924"/>
      <c r="F145" s="247"/>
    </row>
    <row r="146" spans="1:6" x14ac:dyDescent="0.2">
      <c r="A146" s="250"/>
      <c r="B146" s="922"/>
      <c r="C146" s="923"/>
      <c r="D146" s="923"/>
      <c r="E146" s="924"/>
      <c r="F146" s="247"/>
    </row>
    <row r="147" spans="1:6" x14ac:dyDescent="0.2">
      <c r="A147" s="250"/>
      <c r="B147" s="925" t="s">
        <v>62</v>
      </c>
      <c r="C147" s="926"/>
      <c r="D147" s="926"/>
      <c r="E147" s="927"/>
      <c r="F147" s="247"/>
    </row>
    <row r="148" spans="1:6" x14ac:dyDescent="0.2">
      <c r="A148" s="250"/>
      <c r="B148" s="922"/>
      <c r="C148" s="923"/>
      <c r="D148" s="923"/>
      <c r="E148" s="924"/>
      <c r="F148" s="247"/>
    </row>
    <row r="149" spans="1:6" ht="93.6" customHeight="1" x14ac:dyDescent="0.2">
      <c r="A149" s="250"/>
      <c r="B149" s="922" t="s">
        <v>576</v>
      </c>
      <c r="C149" s="923"/>
      <c r="D149" s="923"/>
      <c r="E149" s="924"/>
      <c r="F149" s="247"/>
    </row>
    <row r="150" spans="1:6" x14ac:dyDescent="0.2">
      <c r="A150" s="250"/>
      <c r="B150" s="255"/>
      <c r="C150" s="239"/>
      <c r="D150" s="239"/>
      <c r="E150" s="256"/>
      <c r="F150" s="247"/>
    </row>
    <row r="151" spans="1:6" ht="53.25" customHeight="1" x14ac:dyDescent="0.2">
      <c r="A151" s="250"/>
      <c r="B151" s="922" t="s">
        <v>577</v>
      </c>
      <c r="C151" s="923"/>
      <c r="D151" s="923"/>
      <c r="E151" s="924"/>
      <c r="F151" s="247"/>
    </row>
    <row r="152" spans="1:6" x14ac:dyDescent="0.2">
      <c r="A152" s="250"/>
      <c r="B152" s="922"/>
      <c r="C152" s="923"/>
      <c r="D152" s="923"/>
      <c r="E152" s="924"/>
      <c r="F152" s="247"/>
    </row>
    <row r="153" spans="1:6" x14ac:dyDescent="0.2">
      <c r="A153" s="101"/>
      <c r="B153" s="102"/>
      <c r="C153" s="103"/>
      <c r="D153" s="103"/>
      <c r="E153" s="104"/>
      <c r="F153" s="7"/>
    </row>
    <row r="154" spans="1:6" x14ac:dyDescent="0.2">
      <c r="A154" s="250"/>
      <c r="B154" s="262"/>
      <c r="C154" s="239"/>
      <c r="D154" s="239"/>
      <c r="E154" s="256"/>
      <c r="F154" s="247"/>
    </row>
    <row r="155" spans="1:6" x14ac:dyDescent="0.2">
      <c r="A155" s="250"/>
      <c r="B155" s="925" t="s">
        <v>63</v>
      </c>
      <c r="C155" s="926"/>
      <c r="D155" s="926"/>
      <c r="E155" s="927"/>
      <c r="F155" s="247"/>
    </row>
    <row r="156" spans="1:6" x14ac:dyDescent="0.2">
      <c r="A156" s="250"/>
      <c r="B156" s="922"/>
      <c r="C156" s="923"/>
      <c r="D156" s="923"/>
      <c r="E156" s="924"/>
      <c r="F156" s="247"/>
    </row>
    <row r="157" spans="1:6" ht="80.099999999999994" customHeight="1" x14ac:dyDescent="0.2">
      <c r="A157" s="250"/>
      <c r="B157" s="922" t="s">
        <v>578</v>
      </c>
      <c r="C157" s="923"/>
      <c r="D157" s="923"/>
      <c r="E157" s="924"/>
      <c r="F157" s="247"/>
    </row>
    <row r="158" spans="1:6" x14ac:dyDescent="0.2">
      <c r="A158" s="250"/>
      <c r="B158" s="255"/>
      <c r="C158" s="239"/>
      <c r="D158" s="239"/>
      <c r="E158" s="256"/>
      <c r="F158" s="247"/>
    </row>
    <row r="159" spans="1:6" ht="80.25" customHeight="1" x14ac:dyDescent="0.2">
      <c r="A159" s="250"/>
      <c r="B159" s="922" t="s">
        <v>579</v>
      </c>
      <c r="C159" s="923"/>
      <c r="D159" s="923"/>
      <c r="E159" s="924"/>
      <c r="F159" s="247"/>
    </row>
    <row r="160" spans="1:6" x14ac:dyDescent="0.2">
      <c r="A160" s="250"/>
      <c r="B160" s="922"/>
      <c r="C160" s="923"/>
      <c r="D160" s="923"/>
      <c r="E160" s="924"/>
      <c r="F160" s="247"/>
    </row>
    <row r="161" spans="1:6" ht="76.5" customHeight="1" x14ac:dyDescent="0.2">
      <c r="A161" s="250"/>
      <c r="B161" s="922" t="s">
        <v>580</v>
      </c>
      <c r="C161" s="923"/>
      <c r="D161" s="923"/>
      <c r="E161" s="924"/>
      <c r="F161" s="247"/>
    </row>
    <row r="162" spans="1:6" x14ac:dyDescent="0.2">
      <c r="A162" s="250"/>
      <c r="B162" s="922"/>
      <c r="C162" s="923"/>
      <c r="D162" s="923"/>
      <c r="E162" s="924"/>
      <c r="F162" s="247"/>
    </row>
    <row r="163" spans="1:6" ht="91.5" customHeight="1" x14ac:dyDescent="0.2">
      <c r="A163" s="250"/>
      <c r="B163" s="922" t="s">
        <v>581</v>
      </c>
      <c r="C163" s="923"/>
      <c r="D163" s="923"/>
      <c r="E163" s="924"/>
      <c r="F163" s="247"/>
    </row>
    <row r="164" spans="1:6" x14ac:dyDescent="0.2">
      <c r="A164" s="250"/>
      <c r="B164" s="922"/>
      <c r="C164" s="923"/>
      <c r="D164" s="923"/>
      <c r="E164" s="924"/>
      <c r="F164" s="247"/>
    </row>
    <row r="165" spans="1:6" x14ac:dyDescent="0.2">
      <c r="A165" s="250"/>
      <c r="B165" s="922" t="s">
        <v>890</v>
      </c>
      <c r="C165" s="923"/>
      <c r="D165" s="923"/>
      <c r="E165" s="924"/>
      <c r="F165" s="843"/>
    </row>
    <row r="166" spans="1:6" ht="12.75" customHeight="1" x14ac:dyDescent="0.2">
      <c r="A166" s="250"/>
      <c r="B166" s="931" t="s">
        <v>351</v>
      </c>
      <c r="C166" s="932"/>
      <c r="D166" s="932"/>
      <c r="E166" s="933"/>
      <c r="F166" s="247"/>
    </row>
    <row r="167" spans="1:6" x14ac:dyDescent="0.2">
      <c r="A167" s="250"/>
      <c r="B167" s="262"/>
      <c r="C167" s="239"/>
      <c r="D167" s="239"/>
      <c r="E167" s="256"/>
      <c r="F167" s="247"/>
    </row>
    <row r="168" spans="1:6" x14ac:dyDescent="0.2">
      <c r="A168" s="250" t="s">
        <v>64</v>
      </c>
      <c r="B168" s="925" t="s">
        <v>582</v>
      </c>
      <c r="C168" s="926"/>
      <c r="D168" s="926"/>
      <c r="E168" s="927"/>
      <c r="F168" s="247"/>
    </row>
    <row r="169" spans="1:6" ht="8.25" customHeight="1" x14ac:dyDescent="0.2">
      <c r="A169" s="250"/>
      <c r="B169" s="922"/>
      <c r="C169" s="923"/>
      <c r="D169" s="923"/>
      <c r="E169" s="924"/>
      <c r="F169" s="247"/>
    </row>
    <row r="170" spans="1:6" x14ac:dyDescent="0.2">
      <c r="A170" s="250"/>
      <c r="B170" s="922" t="s">
        <v>65</v>
      </c>
      <c r="C170" s="923"/>
      <c r="D170" s="923"/>
      <c r="E170" s="924"/>
      <c r="F170" s="247"/>
    </row>
    <row r="171" spans="1:6" x14ac:dyDescent="0.2">
      <c r="A171" s="250"/>
      <c r="B171" s="922"/>
      <c r="C171" s="923"/>
      <c r="D171" s="923"/>
      <c r="E171" s="924"/>
      <c r="F171" s="247"/>
    </row>
    <row r="172" spans="1:6" x14ac:dyDescent="0.2">
      <c r="A172" s="250"/>
      <c r="B172" s="922" t="s">
        <v>890</v>
      </c>
      <c r="C172" s="923"/>
      <c r="D172" s="923"/>
      <c r="E172" s="924"/>
      <c r="F172" s="843"/>
    </row>
    <row r="173" spans="1:6" x14ac:dyDescent="0.2">
      <c r="A173" s="250"/>
      <c r="B173" s="931" t="s">
        <v>351</v>
      </c>
      <c r="C173" s="932"/>
      <c r="D173" s="932"/>
      <c r="E173" s="933"/>
      <c r="F173" s="247"/>
    </row>
    <row r="174" spans="1:6" x14ac:dyDescent="0.2">
      <c r="A174" s="250"/>
      <c r="B174" s="922"/>
      <c r="C174" s="923"/>
      <c r="D174" s="923"/>
      <c r="E174" s="924"/>
      <c r="F174" s="247"/>
    </row>
    <row r="175" spans="1:6" x14ac:dyDescent="0.2">
      <c r="A175" s="250" t="s">
        <v>66</v>
      </c>
      <c r="B175" s="925" t="s">
        <v>67</v>
      </c>
      <c r="C175" s="926"/>
      <c r="D175" s="926"/>
      <c r="E175" s="927"/>
      <c r="F175" s="247"/>
    </row>
    <row r="176" spans="1:6" ht="5.25" customHeight="1" x14ac:dyDescent="0.2">
      <c r="A176" s="250"/>
      <c r="B176" s="922"/>
      <c r="C176" s="923"/>
      <c r="D176" s="923"/>
      <c r="E176" s="924"/>
      <c r="F176" s="247"/>
    </row>
    <row r="177" spans="1:6" x14ac:dyDescent="0.2">
      <c r="A177" s="250"/>
      <c r="B177" s="922" t="s">
        <v>68</v>
      </c>
      <c r="C177" s="923"/>
      <c r="D177" s="923"/>
      <c r="E177" s="924"/>
      <c r="F177" s="247"/>
    </row>
    <row r="178" spans="1:6" x14ac:dyDescent="0.2">
      <c r="A178" s="250"/>
      <c r="B178" s="922"/>
      <c r="C178" s="923"/>
      <c r="D178" s="923"/>
      <c r="E178" s="924"/>
      <c r="F178" s="247"/>
    </row>
    <row r="179" spans="1:6" ht="12.75" customHeight="1" x14ac:dyDescent="0.2">
      <c r="A179" s="250"/>
      <c r="B179" s="922" t="s">
        <v>890</v>
      </c>
      <c r="C179" s="923"/>
      <c r="D179" s="923"/>
      <c r="E179" s="924"/>
      <c r="F179" s="843"/>
    </row>
    <row r="180" spans="1:6" x14ac:dyDescent="0.2">
      <c r="A180" s="250"/>
      <c r="B180" s="931" t="s">
        <v>351</v>
      </c>
      <c r="C180" s="932"/>
      <c r="D180" s="932"/>
      <c r="E180" s="933"/>
      <c r="F180" s="247"/>
    </row>
    <row r="181" spans="1:6" x14ac:dyDescent="0.2">
      <c r="A181" s="250"/>
      <c r="B181" s="922"/>
      <c r="C181" s="923"/>
      <c r="D181" s="923"/>
      <c r="E181" s="924"/>
      <c r="F181" s="247"/>
    </row>
    <row r="182" spans="1:6" x14ac:dyDescent="0.2">
      <c r="A182" s="250"/>
      <c r="B182" s="262"/>
      <c r="C182" s="239"/>
      <c r="D182" s="239"/>
      <c r="E182" s="256"/>
      <c r="F182" s="247"/>
    </row>
    <row r="183" spans="1:6" x14ac:dyDescent="0.2">
      <c r="A183" s="250"/>
      <c r="B183" s="262"/>
      <c r="C183" s="239"/>
      <c r="D183" s="239"/>
      <c r="E183" s="256"/>
      <c r="F183" s="247"/>
    </row>
    <row r="184" spans="1:6" x14ac:dyDescent="0.2">
      <c r="A184" s="250"/>
      <c r="B184" s="262"/>
      <c r="C184" s="239"/>
      <c r="D184" s="239"/>
      <c r="E184" s="256"/>
      <c r="F184" s="247"/>
    </row>
    <row r="185" spans="1:6" x14ac:dyDescent="0.2">
      <c r="A185" s="250"/>
      <c r="B185" s="262"/>
      <c r="C185" s="239"/>
      <c r="D185" s="239"/>
      <c r="E185" s="256"/>
      <c r="F185" s="247"/>
    </row>
    <row r="186" spans="1:6" x14ac:dyDescent="0.2">
      <c r="A186" s="250"/>
      <c r="B186" s="262"/>
      <c r="C186" s="239"/>
      <c r="D186" s="239"/>
      <c r="E186" s="256"/>
      <c r="F186" s="247"/>
    </row>
    <row r="187" spans="1:6" x14ac:dyDescent="0.2">
      <c r="A187" s="250"/>
      <c r="B187" s="262"/>
      <c r="C187" s="239"/>
      <c r="D187" s="239"/>
      <c r="E187" s="256"/>
      <c r="F187" s="247"/>
    </row>
    <row r="188" spans="1:6" x14ac:dyDescent="0.2">
      <c r="A188" s="250"/>
      <c r="B188" s="262"/>
      <c r="C188" s="239"/>
      <c r="D188" s="239"/>
      <c r="E188" s="256"/>
      <c r="F188" s="247"/>
    </row>
    <row r="189" spans="1:6" x14ac:dyDescent="0.2">
      <c r="A189" s="250"/>
      <c r="B189" s="262"/>
      <c r="C189" s="239"/>
      <c r="D189" s="239"/>
      <c r="E189" s="256"/>
      <c r="F189" s="247"/>
    </row>
    <row r="190" spans="1:6" x14ac:dyDescent="0.2">
      <c r="A190" s="101"/>
      <c r="B190" s="102"/>
      <c r="C190" s="103"/>
      <c r="D190" s="103"/>
      <c r="E190" s="104"/>
      <c r="F190" s="7"/>
    </row>
    <row r="191" spans="1:6" x14ac:dyDescent="0.2">
      <c r="A191" s="250"/>
      <c r="B191" s="262"/>
      <c r="C191" s="239"/>
      <c r="D191" s="239"/>
      <c r="E191" s="256"/>
      <c r="F191" s="247"/>
    </row>
    <row r="192" spans="1:6" x14ac:dyDescent="0.2">
      <c r="A192" s="250" t="s">
        <v>69</v>
      </c>
      <c r="B192" s="941" t="s">
        <v>31</v>
      </c>
      <c r="C192" s="942"/>
      <c r="D192" s="942"/>
      <c r="E192" s="943"/>
      <c r="F192" s="247"/>
    </row>
    <row r="193" spans="1:6" x14ac:dyDescent="0.2">
      <c r="A193" s="250"/>
      <c r="B193" s="922"/>
      <c r="C193" s="923"/>
      <c r="D193" s="923"/>
      <c r="E193" s="924"/>
      <c r="F193" s="247"/>
    </row>
    <row r="194" spans="1:6" x14ac:dyDescent="0.2">
      <c r="A194" s="250" t="s">
        <v>70</v>
      </c>
      <c r="B194" s="925" t="s">
        <v>71</v>
      </c>
      <c r="C194" s="926"/>
      <c r="D194" s="926"/>
      <c r="E194" s="927"/>
      <c r="F194" s="247"/>
    </row>
    <row r="195" spans="1:6" x14ac:dyDescent="0.2">
      <c r="A195" s="250"/>
      <c r="B195" s="922"/>
      <c r="C195" s="923"/>
      <c r="D195" s="923"/>
      <c r="E195" s="924"/>
      <c r="F195" s="247"/>
    </row>
    <row r="196" spans="1:6" x14ac:dyDescent="0.2">
      <c r="A196" s="250"/>
      <c r="B196" s="922" t="s">
        <v>72</v>
      </c>
      <c r="C196" s="923"/>
      <c r="D196" s="923"/>
      <c r="E196" s="924"/>
      <c r="F196" s="247"/>
    </row>
    <row r="197" spans="1:6" x14ac:dyDescent="0.2">
      <c r="A197" s="250"/>
      <c r="B197" s="922"/>
      <c r="C197" s="923"/>
      <c r="D197" s="923"/>
      <c r="E197" s="924"/>
      <c r="F197" s="247"/>
    </row>
    <row r="198" spans="1:6" x14ac:dyDescent="0.2">
      <c r="A198" s="250"/>
      <c r="B198" s="922" t="s">
        <v>73</v>
      </c>
      <c r="C198" s="923"/>
      <c r="D198" s="923"/>
      <c r="E198" s="924"/>
      <c r="F198" s="247"/>
    </row>
    <row r="199" spans="1:6" x14ac:dyDescent="0.2">
      <c r="A199" s="250"/>
      <c r="B199" s="922"/>
      <c r="C199" s="923"/>
      <c r="D199" s="923"/>
      <c r="E199" s="924"/>
      <c r="F199" s="247"/>
    </row>
    <row r="200" spans="1:6" ht="42" customHeight="1" x14ac:dyDescent="0.2">
      <c r="A200" s="250"/>
      <c r="B200" s="922" t="s">
        <v>583</v>
      </c>
      <c r="C200" s="923"/>
      <c r="D200" s="923"/>
      <c r="E200" s="924"/>
      <c r="F200" s="247"/>
    </row>
    <row r="201" spans="1:6" x14ac:dyDescent="0.2">
      <c r="A201" s="250"/>
      <c r="B201" s="255"/>
      <c r="C201" s="239"/>
      <c r="D201" s="239"/>
      <c r="E201" s="256"/>
      <c r="F201" s="247"/>
    </row>
    <row r="202" spans="1:6" ht="28.35" customHeight="1" x14ac:dyDescent="0.2">
      <c r="A202" s="250"/>
      <c r="B202" s="922" t="s">
        <v>584</v>
      </c>
      <c r="C202" s="923"/>
      <c r="D202" s="923"/>
      <c r="E202" s="924"/>
      <c r="F202" s="247"/>
    </row>
    <row r="203" spans="1:6" x14ac:dyDescent="0.2">
      <c r="A203" s="250"/>
      <c r="B203" s="922"/>
      <c r="C203" s="923"/>
      <c r="D203" s="923"/>
      <c r="E203" s="924"/>
      <c r="F203" s="247"/>
    </row>
    <row r="204" spans="1:6" ht="66" customHeight="1" x14ac:dyDescent="0.2">
      <c r="A204" s="250"/>
      <c r="B204" s="922" t="s">
        <v>585</v>
      </c>
      <c r="C204" s="923"/>
      <c r="D204" s="923"/>
      <c r="E204" s="924"/>
      <c r="F204" s="247"/>
    </row>
    <row r="205" spans="1:6" x14ac:dyDescent="0.2">
      <c r="A205" s="250"/>
      <c r="B205" s="922"/>
      <c r="C205" s="923"/>
      <c r="D205" s="923"/>
      <c r="E205" s="924"/>
      <c r="F205" s="247"/>
    </row>
    <row r="206" spans="1:6" ht="103.5" customHeight="1" x14ac:dyDescent="0.2">
      <c r="A206" s="250"/>
      <c r="B206" s="922" t="s">
        <v>586</v>
      </c>
      <c r="C206" s="923"/>
      <c r="D206" s="923"/>
      <c r="E206" s="924"/>
      <c r="F206" s="247"/>
    </row>
    <row r="207" spans="1:6" x14ac:dyDescent="0.2">
      <c r="A207" s="250"/>
      <c r="B207" s="922"/>
      <c r="C207" s="923"/>
      <c r="D207" s="923"/>
      <c r="E207" s="924"/>
      <c r="F207" s="247"/>
    </row>
    <row r="208" spans="1:6" ht="26.25" customHeight="1" x14ac:dyDescent="0.2">
      <c r="A208" s="250"/>
      <c r="B208" s="922" t="s">
        <v>587</v>
      </c>
      <c r="C208" s="923"/>
      <c r="D208" s="923"/>
      <c r="E208" s="924"/>
      <c r="F208" s="247"/>
    </row>
    <row r="209" spans="1:6" x14ac:dyDescent="0.2">
      <c r="A209" s="250"/>
      <c r="B209" s="922"/>
      <c r="C209" s="923"/>
      <c r="D209" s="923"/>
      <c r="E209" s="924"/>
      <c r="F209" s="247"/>
    </row>
    <row r="210" spans="1:6" ht="40.5" customHeight="1" x14ac:dyDescent="0.2">
      <c r="A210" s="250"/>
      <c r="B210" s="922" t="s">
        <v>74</v>
      </c>
      <c r="C210" s="923"/>
      <c r="D210" s="923"/>
      <c r="E210" s="924"/>
      <c r="F210" s="247"/>
    </row>
    <row r="211" spans="1:6" x14ac:dyDescent="0.2">
      <c r="A211" s="250"/>
      <c r="B211" s="922"/>
      <c r="C211" s="923"/>
      <c r="D211" s="923"/>
      <c r="E211" s="924"/>
      <c r="F211" s="247"/>
    </row>
    <row r="212" spans="1:6" ht="51" customHeight="1" x14ac:dyDescent="0.2">
      <c r="A212" s="250"/>
      <c r="B212" s="922" t="s">
        <v>75</v>
      </c>
      <c r="C212" s="923"/>
      <c r="D212" s="923"/>
      <c r="E212" s="924"/>
      <c r="F212" s="247"/>
    </row>
    <row r="213" spans="1:6" x14ac:dyDescent="0.2">
      <c r="A213" s="250"/>
      <c r="B213" s="922"/>
      <c r="C213" s="923"/>
      <c r="D213" s="923"/>
      <c r="E213" s="924"/>
      <c r="F213" s="247"/>
    </row>
    <row r="214" spans="1:6" ht="51.75" customHeight="1" x14ac:dyDescent="0.2">
      <c r="A214" s="250"/>
      <c r="B214" s="922" t="s">
        <v>76</v>
      </c>
      <c r="C214" s="923"/>
      <c r="D214" s="923"/>
      <c r="E214" s="924"/>
      <c r="F214" s="247"/>
    </row>
    <row r="215" spans="1:6" x14ac:dyDescent="0.2">
      <c r="A215" s="250"/>
      <c r="B215" s="922"/>
      <c r="C215" s="923"/>
      <c r="D215" s="923"/>
      <c r="E215" s="924"/>
      <c r="F215" s="247"/>
    </row>
    <row r="216" spans="1:6" ht="29.45" customHeight="1" x14ac:dyDescent="0.2">
      <c r="A216" s="250"/>
      <c r="B216" s="922" t="s">
        <v>77</v>
      </c>
      <c r="C216" s="923"/>
      <c r="D216" s="923"/>
      <c r="E216" s="924"/>
      <c r="F216" s="247"/>
    </row>
    <row r="217" spans="1:6" x14ac:dyDescent="0.2">
      <c r="A217" s="250"/>
      <c r="B217" s="922"/>
      <c r="C217" s="923"/>
      <c r="D217" s="923"/>
      <c r="E217" s="924"/>
      <c r="F217" s="247"/>
    </row>
    <row r="218" spans="1:6" ht="51.75" customHeight="1" x14ac:dyDescent="0.2">
      <c r="A218" s="250"/>
      <c r="B218" s="922" t="s">
        <v>78</v>
      </c>
      <c r="C218" s="923"/>
      <c r="D218" s="923"/>
      <c r="E218" s="924"/>
      <c r="F218" s="247"/>
    </row>
    <row r="219" spans="1:6" x14ac:dyDescent="0.2">
      <c r="A219" s="101"/>
      <c r="B219" s="936"/>
      <c r="C219" s="937"/>
      <c r="D219" s="937"/>
      <c r="E219" s="938"/>
      <c r="F219" s="7"/>
    </row>
    <row r="220" spans="1:6" x14ac:dyDescent="0.2">
      <c r="A220" s="250"/>
      <c r="B220" s="262"/>
      <c r="C220" s="239"/>
      <c r="D220" s="239"/>
      <c r="E220" s="256"/>
      <c r="F220" s="247"/>
    </row>
    <row r="221" spans="1:6" ht="27" customHeight="1" x14ac:dyDescent="0.2">
      <c r="A221" s="250"/>
      <c r="B221" s="922" t="s">
        <v>79</v>
      </c>
      <c r="C221" s="923"/>
      <c r="D221" s="923"/>
      <c r="E221" s="924"/>
      <c r="F221" s="247"/>
    </row>
    <row r="222" spans="1:6" x14ac:dyDescent="0.2">
      <c r="A222" s="250"/>
      <c r="B222" s="922"/>
      <c r="C222" s="923"/>
      <c r="D222" s="923"/>
      <c r="E222" s="924"/>
      <c r="F222" s="247"/>
    </row>
    <row r="223" spans="1:6" ht="23.45" customHeight="1" x14ac:dyDescent="0.2">
      <c r="A223" s="250"/>
      <c r="B223" s="922" t="s">
        <v>80</v>
      </c>
      <c r="C223" s="923"/>
      <c r="D223" s="923"/>
      <c r="E223" s="924"/>
      <c r="F223" s="247"/>
    </row>
    <row r="224" spans="1:6" x14ac:dyDescent="0.2">
      <c r="A224" s="250"/>
      <c r="B224" s="922"/>
      <c r="C224" s="923"/>
      <c r="D224" s="923"/>
      <c r="E224" s="924"/>
      <c r="F224" s="247"/>
    </row>
    <row r="225" spans="1:6" ht="53.25" customHeight="1" x14ac:dyDescent="0.2">
      <c r="A225" s="250"/>
      <c r="B225" s="922" t="s">
        <v>588</v>
      </c>
      <c r="C225" s="923"/>
      <c r="D225" s="923"/>
      <c r="E225" s="924"/>
      <c r="F225" s="247"/>
    </row>
    <row r="226" spans="1:6" x14ac:dyDescent="0.2">
      <c r="A226" s="250"/>
      <c r="B226" s="255"/>
      <c r="C226" s="239"/>
      <c r="D226" s="239"/>
      <c r="E226" s="256"/>
      <c r="F226" s="247"/>
    </row>
    <row r="227" spans="1:6" ht="27.75" customHeight="1" x14ac:dyDescent="0.2">
      <c r="A227" s="250"/>
      <c r="B227" s="922" t="s">
        <v>589</v>
      </c>
      <c r="C227" s="923"/>
      <c r="D227" s="923"/>
      <c r="E227" s="924"/>
      <c r="F227" s="247"/>
    </row>
    <row r="228" spans="1:6" x14ac:dyDescent="0.2">
      <c r="A228" s="250"/>
      <c r="B228" s="255"/>
      <c r="C228" s="239"/>
      <c r="D228" s="239"/>
      <c r="E228" s="256"/>
      <c r="F228" s="247"/>
    </row>
    <row r="229" spans="1:6" ht="29.25" customHeight="1" x14ac:dyDescent="0.2">
      <c r="A229" s="250"/>
      <c r="B229" s="922" t="s">
        <v>590</v>
      </c>
      <c r="C229" s="923"/>
      <c r="D229" s="923"/>
      <c r="E229" s="924"/>
      <c r="F229" s="247"/>
    </row>
    <row r="230" spans="1:6" x14ac:dyDescent="0.2">
      <c r="A230" s="250"/>
      <c r="B230" s="255"/>
      <c r="C230" s="239"/>
      <c r="D230" s="239"/>
      <c r="E230" s="256"/>
      <c r="F230" s="247"/>
    </row>
    <row r="231" spans="1:6" ht="38.25" customHeight="1" x14ac:dyDescent="0.2">
      <c r="A231" s="250"/>
      <c r="B231" s="922" t="s">
        <v>591</v>
      </c>
      <c r="C231" s="923"/>
      <c r="D231" s="923"/>
      <c r="E231" s="924"/>
      <c r="F231" s="247"/>
    </row>
    <row r="232" spans="1:6" x14ac:dyDescent="0.2">
      <c r="A232" s="250"/>
      <c r="B232" s="255"/>
      <c r="C232" s="239"/>
      <c r="D232" s="239"/>
      <c r="E232" s="256"/>
      <c r="F232" s="247"/>
    </row>
    <row r="233" spans="1:6" ht="39" customHeight="1" x14ac:dyDescent="0.2">
      <c r="A233" s="250"/>
      <c r="B233" s="922" t="s">
        <v>592</v>
      </c>
      <c r="C233" s="923"/>
      <c r="D233" s="923"/>
      <c r="E233" s="924"/>
      <c r="F233" s="247"/>
    </row>
    <row r="234" spans="1:6" x14ac:dyDescent="0.2">
      <c r="A234" s="250"/>
      <c r="B234" s="255"/>
      <c r="C234" s="239"/>
      <c r="D234" s="239"/>
      <c r="E234" s="256"/>
      <c r="F234" s="247"/>
    </row>
    <row r="235" spans="1:6" ht="39.6" customHeight="1" x14ac:dyDescent="0.2">
      <c r="A235" s="250"/>
      <c r="B235" s="922" t="s">
        <v>593</v>
      </c>
      <c r="C235" s="923"/>
      <c r="D235" s="923"/>
      <c r="E235" s="924"/>
      <c r="F235" s="247"/>
    </row>
    <row r="236" spans="1:6" x14ac:dyDescent="0.2">
      <c r="A236" s="250"/>
      <c r="B236" s="255"/>
      <c r="C236" s="239"/>
      <c r="D236" s="239"/>
      <c r="E236" s="256"/>
      <c r="F236" s="247"/>
    </row>
    <row r="237" spans="1:6" ht="30.75" customHeight="1" x14ac:dyDescent="0.2">
      <c r="A237" s="250"/>
      <c r="B237" s="922" t="s">
        <v>594</v>
      </c>
      <c r="C237" s="923"/>
      <c r="D237" s="923"/>
      <c r="E237" s="924"/>
      <c r="F237" s="247"/>
    </row>
    <row r="238" spans="1:6" x14ac:dyDescent="0.2">
      <c r="A238" s="250"/>
      <c r="B238" s="255"/>
      <c r="C238" s="239"/>
      <c r="D238" s="239"/>
      <c r="E238" s="256"/>
      <c r="F238" s="247"/>
    </row>
    <row r="239" spans="1:6" ht="25.5" customHeight="1" x14ac:dyDescent="0.2">
      <c r="A239" s="250"/>
      <c r="B239" s="922" t="s">
        <v>595</v>
      </c>
      <c r="C239" s="923"/>
      <c r="D239" s="923"/>
      <c r="E239" s="924"/>
      <c r="F239" s="247"/>
    </row>
    <row r="240" spans="1:6" x14ac:dyDescent="0.2">
      <c r="A240" s="250"/>
      <c r="B240" s="255"/>
      <c r="C240" s="239"/>
      <c r="D240" s="239"/>
      <c r="E240" s="256"/>
      <c r="F240" s="247"/>
    </row>
    <row r="241" spans="1:6" ht="24.75" customHeight="1" x14ac:dyDescent="0.2">
      <c r="A241" s="250"/>
      <c r="B241" s="922" t="s">
        <v>596</v>
      </c>
      <c r="C241" s="926"/>
      <c r="D241" s="926"/>
      <c r="E241" s="927"/>
      <c r="F241" s="247"/>
    </row>
    <row r="242" spans="1:6" x14ac:dyDescent="0.2">
      <c r="A242" s="250"/>
      <c r="B242" s="255"/>
      <c r="C242" s="241"/>
      <c r="D242" s="241"/>
      <c r="E242" s="254"/>
      <c r="F242" s="247"/>
    </row>
    <row r="243" spans="1:6" ht="54" customHeight="1" x14ac:dyDescent="0.2">
      <c r="A243" s="250"/>
      <c r="B243" s="922" t="s">
        <v>597</v>
      </c>
      <c r="C243" s="923"/>
      <c r="D243" s="923"/>
      <c r="E243" s="924"/>
      <c r="F243" s="247"/>
    </row>
    <row r="244" spans="1:6" x14ac:dyDescent="0.2">
      <c r="A244" s="250"/>
      <c r="B244" s="255"/>
      <c r="C244" s="239"/>
      <c r="D244" s="239"/>
      <c r="E244" s="256"/>
      <c r="F244" s="247"/>
    </row>
    <row r="245" spans="1:6" ht="55.5" customHeight="1" x14ac:dyDescent="0.2">
      <c r="A245" s="250"/>
      <c r="B245" s="922" t="s">
        <v>598</v>
      </c>
      <c r="C245" s="923"/>
      <c r="D245" s="923"/>
      <c r="E245" s="924"/>
      <c r="F245" s="247"/>
    </row>
    <row r="246" spans="1:6" x14ac:dyDescent="0.2">
      <c r="A246" s="250"/>
      <c r="B246" s="255"/>
      <c r="C246" s="239"/>
      <c r="D246" s="239"/>
      <c r="E246" s="256"/>
      <c r="F246" s="247"/>
    </row>
    <row r="247" spans="1:6" ht="39.75" customHeight="1" x14ac:dyDescent="0.2">
      <c r="A247" s="250"/>
      <c r="B247" s="922" t="s">
        <v>599</v>
      </c>
      <c r="C247" s="923"/>
      <c r="D247" s="923"/>
      <c r="E247" s="924"/>
      <c r="F247" s="247"/>
    </row>
    <row r="248" spans="1:6" x14ac:dyDescent="0.2">
      <c r="A248" s="250"/>
      <c r="B248" s="255"/>
      <c r="C248" s="239"/>
      <c r="D248" s="239"/>
      <c r="E248" s="256"/>
      <c r="F248" s="247"/>
    </row>
    <row r="249" spans="1:6" x14ac:dyDescent="0.2">
      <c r="A249" s="250"/>
      <c r="B249" s="262"/>
      <c r="C249" s="239"/>
      <c r="D249" s="239"/>
      <c r="E249" s="256"/>
      <c r="F249" s="247"/>
    </row>
    <row r="250" spans="1:6" x14ac:dyDescent="0.2">
      <c r="A250" s="250"/>
      <c r="B250" s="262"/>
      <c r="C250" s="239"/>
      <c r="D250" s="239"/>
      <c r="E250" s="256"/>
      <c r="F250" s="247"/>
    </row>
    <row r="251" spans="1:6" x14ac:dyDescent="0.2">
      <c r="A251" s="101"/>
      <c r="B251" s="102"/>
      <c r="C251" s="103"/>
      <c r="D251" s="103"/>
      <c r="E251" s="104"/>
      <c r="F251" s="7"/>
    </row>
    <row r="252" spans="1:6" x14ac:dyDescent="0.2">
      <c r="A252" s="250"/>
      <c r="B252" s="262"/>
      <c r="C252" s="239"/>
      <c r="D252" s="239"/>
      <c r="E252" s="256"/>
      <c r="F252" s="247"/>
    </row>
    <row r="253" spans="1:6" ht="42" customHeight="1" x14ac:dyDescent="0.2">
      <c r="A253" s="250"/>
      <c r="B253" s="922" t="s">
        <v>600</v>
      </c>
      <c r="C253" s="923"/>
      <c r="D253" s="923"/>
      <c r="E253" s="924"/>
      <c r="F253" s="247"/>
    </row>
    <row r="254" spans="1:6" x14ac:dyDescent="0.2">
      <c r="A254" s="250"/>
      <c r="B254" s="255"/>
      <c r="C254" s="239"/>
      <c r="D254" s="239"/>
      <c r="E254" s="256"/>
      <c r="F254" s="247"/>
    </row>
    <row r="255" spans="1:6" ht="24.75" customHeight="1" x14ac:dyDescent="0.2">
      <c r="A255" s="250"/>
      <c r="B255" s="922" t="s">
        <v>601</v>
      </c>
      <c r="C255" s="923"/>
      <c r="D255" s="923"/>
      <c r="E255" s="924"/>
      <c r="F255" s="247"/>
    </row>
    <row r="256" spans="1:6" x14ac:dyDescent="0.2">
      <c r="A256" s="250"/>
      <c r="B256" s="255"/>
      <c r="C256" s="239"/>
      <c r="D256" s="239"/>
      <c r="E256" s="256"/>
      <c r="F256" s="247"/>
    </row>
    <row r="257" spans="1:6" ht="43.35" customHeight="1" x14ac:dyDescent="0.2">
      <c r="A257" s="250"/>
      <c r="B257" s="922" t="s">
        <v>602</v>
      </c>
      <c r="C257" s="923"/>
      <c r="D257" s="923"/>
      <c r="E257" s="924"/>
      <c r="F257" s="247"/>
    </row>
    <row r="258" spans="1:6" x14ac:dyDescent="0.2">
      <c r="A258" s="250"/>
      <c r="B258" s="255"/>
      <c r="C258" s="239"/>
      <c r="D258" s="239"/>
      <c r="E258" s="256"/>
      <c r="F258" s="247"/>
    </row>
    <row r="259" spans="1:6" ht="31.7" customHeight="1" x14ac:dyDescent="0.2">
      <c r="A259" s="250"/>
      <c r="B259" s="922" t="s">
        <v>603</v>
      </c>
      <c r="C259" s="923"/>
      <c r="D259" s="923"/>
      <c r="E259" s="924"/>
      <c r="F259" s="247"/>
    </row>
    <row r="260" spans="1:6" x14ac:dyDescent="0.2">
      <c r="A260" s="250"/>
      <c r="B260" s="255"/>
      <c r="C260" s="239"/>
      <c r="D260" s="239"/>
      <c r="E260" s="256"/>
      <c r="F260" s="247"/>
    </row>
    <row r="261" spans="1:6" ht="26.25" customHeight="1" x14ac:dyDescent="0.2">
      <c r="A261" s="250"/>
      <c r="B261" s="922" t="s">
        <v>604</v>
      </c>
      <c r="C261" s="923"/>
      <c r="D261" s="923"/>
      <c r="E261" s="924"/>
      <c r="F261" s="247"/>
    </row>
    <row r="262" spans="1:6" x14ac:dyDescent="0.2">
      <c r="A262" s="250"/>
      <c r="B262" s="255"/>
      <c r="C262" s="239"/>
      <c r="D262" s="239"/>
      <c r="E262" s="256"/>
      <c r="F262" s="247"/>
    </row>
    <row r="263" spans="1:6" ht="63.75" customHeight="1" x14ac:dyDescent="0.2">
      <c r="A263" s="250"/>
      <c r="B263" s="922" t="s">
        <v>605</v>
      </c>
      <c r="C263" s="923"/>
      <c r="D263" s="923"/>
      <c r="E263" s="924"/>
      <c r="F263" s="247"/>
    </row>
    <row r="264" spans="1:6" x14ac:dyDescent="0.2">
      <c r="A264" s="250"/>
      <c r="B264" s="255"/>
      <c r="C264" s="239"/>
      <c r="D264" s="239"/>
      <c r="E264" s="256"/>
      <c r="F264" s="247"/>
    </row>
    <row r="265" spans="1:6" ht="39" customHeight="1" x14ac:dyDescent="0.2">
      <c r="A265" s="250"/>
      <c r="B265" s="922" t="s">
        <v>606</v>
      </c>
      <c r="C265" s="923"/>
      <c r="D265" s="923"/>
      <c r="E265" s="924"/>
      <c r="F265" s="247"/>
    </row>
    <row r="266" spans="1:6" x14ac:dyDescent="0.2">
      <c r="A266" s="250"/>
      <c r="B266" s="255"/>
      <c r="C266" s="239"/>
      <c r="D266" s="239"/>
      <c r="E266" s="256"/>
      <c r="F266" s="247"/>
    </row>
    <row r="267" spans="1:6" x14ac:dyDescent="0.2">
      <c r="A267" s="250"/>
      <c r="B267" s="922" t="s">
        <v>891</v>
      </c>
      <c r="C267" s="923"/>
      <c r="D267" s="923"/>
      <c r="E267" s="924"/>
      <c r="F267" s="247"/>
    </row>
    <row r="268" spans="1:6" x14ac:dyDescent="0.2">
      <c r="A268" s="250"/>
      <c r="B268" s="922" t="s">
        <v>890</v>
      </c>
      <c r="C268" s="923"/>
      <c r="D268" s="923"/>
      <c r="E268" s="924"/>
      <c r="F268" s="843"/>
    </row>
    <row r="269" spans="1:6" x14ac:dyDescent="0.2">
      <c r="A269" s="250"/>
      <c r="B269" s="931" t="s">
        <v>351</v>
      </c>
      <c r="C269" s="932"/>
      <c r="D269" s="932"/>
      <c r="E269" s="933"/>
      <c r="F269" s="247"/>
    </row>
    <row r="270" spans="1:6" x14ac:dyDescent="0.2">
      <c r="A270" s="250"/>
      <c r="B270" s="925"/>
      <c r="C270" s="926"/>
      <c r="D270" s="926"/>
      <c r="E270" s="927"/>
      <c r="F270" s="247"/>
    </row>
    <row r="271" spans="1:6" x14ac:dyDescent="0.2">
      <c r="A271" s="250"/>
      <c r="B271" s="925" t="s">
        <v>82</v>
      </c>
      <c r="C271" s="926"/>
      <c r="D271" s="926"/>
      <c r="E271" s="927"/>
      <c r="F271" s="247"/>
    </row>
    <row r="272" spans="1:6" x14ac:dyDescent="0.2">
      <c r="A272" s="250"/>
      <c r="B272" s="253"/>
      <c r="C272" s="241"/>
      <c r="D272" s="241"/>
      <c r="E272" s="254"/>
      <c r="F272" s="247"/>
    </row>
    <row r="273" spans="1:6" x14ac:dyDescent="0.2">
      <c r="A273" s="250"/>
      <c r="B273" s="925" t="s">
        <v>83</v>
      </c>
      <c r="C273" s="926"/>
      <c r="D273" s="926"/>
      <c r="E273" s="927"/>
      <c r="F273" s="247"/>
    </row>
    <row r="274" spans="1:6" x14ac:dyDescent="0.2">
      <c r="A274" s="250"/>
      <c r="B274" s="922"/>
      <c r="C274" s="923"/>
      <c r="D274" s="923"/>
      <c r="E274" s="924"/>
      <c r="F274" s="247"/>
    </row>
    <row r="275" spans="1:6" x14ac:dyDescent="0.2">
      <c r="A275" s="250"/>
      <c r="B275" s="922" t="s">
        <v>84</v>
      </c>
      <c r="C275" s="923"/>
      <c r="D275" s="923"/>
      <c r="E275" s="924"/>
      <c r="F275" s="247"/>
    </row>
    <row r="276" spans="1:6" x14ac:dyDescent="0.2">
      <c r="A276" s="250"/>
      <c r="B276" s="922"/>
      <c r="C276" s="923"/>
      <c r="D276" s="923"/>
      <c r="E276" s="924"/>
      <c r="F276" s="247"/>
    </row>
    <row r="277" spans="1:6" x14ac:dyDescent="0.2">
      <c r="A277" s="250"/>
      <c r="B277" s="922" t="s">
        <v>85</v>
      </c>
      <c r="C277" s="923"/>
      <c r="D277" s="923"/>
      <c r="E277" s="924"/>
      <c r="F277" s="247"/>
    </row>
    <row r="278" spans="1:6" x14ac:dyDescent="0.2">
      <c r="A278" s="250"/>
      <c r="B278" s="922"/>
      <c r="C278" s="923"/>
      <c r="D278" s="923"/>
      <c r="E278" s="924"/>
      <c r="F278" s="247"/>
    </row>
    <row r="279" spans="1:6" x14ac:dyDescent="0.2">
      <c r="A279" s="250"/>
      <c r="B279" s="922" t="s">
        <v>31</v>
      </c>
      <c r="C279" s="923"/>
      <c r="D279" s="923"/>
      <c r="E279" s="924"/>
      <c r="F279" s="247"/>
    </row>
    <row r="280" spans="1:6" x14ac:dyDescent="0.2">
      <c r="A280" s="250"/>
      <c r="B280" s="255"/>
      <c r="C280" s="239"/>
      <c r="D280" s="239"/>
      <c r="E280" s="256"/>
      <c r="F280" s="247"/>
    </row>
    <row r="281" spans="1:6" x14ac:dyDescent="0.2">
      <c r="A281" s="250"/>
      <c r="B281" s="922" t="s">
        <v>86</v>
      </c>
      <c r="C281" s="923"/>
      <c r="D281" s="923"/>
      <c r="E281" s="924"/>
      <c r="F281" s="247"/>
    </row>
    <row r="282" spans="1:6" x14ac:dyDescent="0.2">
      <c r="A282" s="250"/>
      <c r="B282" s="922"/>
      <c r="C282" s="923"/>
      <c r="D282" s="923"/>
      <c r="E282" s="924"/>
      <c r="F282" s="247"/>
    </row>
    <row r="283" spans="1:6" x14ac:dyDescent="0.2">
      <c r="A283" s="250"/>
      <c r="B283" s="922" t="s">
        <v>607</v>
      </c>
      <c r="C283" s="923"/>
      <c r="D283" s="923"/>
      <c r="E283" s="924"/>
      <c r="F283" s="247"/>
    </row>
    <row r="284" spans="1:6" x14ac:dyDescent="0.2">
      <c r="A284" s="250"/>
      <c r="B284" s="922"/>
      <c r="C284" s="923"/>
      <c r="D284" s="923"/>
      <c r="E284" s="924"/>
      <c r="F284" s="247"/>
    </row>
    <row r="285" spans="1:6" x14ac:dyDescent="0.2">
      <c r="A285" s="250"/>
      <c r="B285" s="922" t="s">
        <v>87</v>
      </c>
      <c r="C285" s="923"/>
      <c r="D285" s="923"/>
      <c r="E285" s="924"/>
      <c r="F285" s="247"/>
    </row>
    <row r="286" spans="1:6" x14ac:dyDescent="0.2">
      <c r="A286" s="250"/>
      <c r="B286" s="922"/>
      <c r="C286" s="923"/>
      <c r="D286" s="923"/>
      <c r="E286" s="924"/>
      <c r="F286" s="247"/>
    </row>
    <row r="287" spans="1:6" ht="42" customHeight="1" x14ac:dyDescent="0.2">
      <c r="A287" s="250"/>
      <c r="B287" s="922" t="s">
        <v>608</v>
      </c>
      <c r="C287" s="923"/>
      <c r="D287" s="923"/>
      <c r="E287" s="924"/>
      <c r="F287" s="247"/>
    </row>
    <row r="288" spans="1:6" x14ac:dyDescent="0.2">
      <c r="A288" s="250"/>
      <c r="B288" s="922"/>
      <c r="C288" s="923"/>
      <c r="D288" s="923"/>
      <c r="E288" s="924"/>
      <c r="F288" s="247"/>
    </row>
    <row r="289" spans="1:6" x14ac:dyDescent="0.2">
      <c r="A289" s="250"/>
      <c r="B289" s="262"/>
      <c r="C289" s="239"/>
      <c r="D289" s="239"/>
      <c r="E289" s="256"/>
      <c r="F289" s="247"/>
    </row>
    <row r="290" spans="1:6" x14ac:dyDescent="0.2">
      <c r="A290" s="250"/>
      <c r="B290" s="262"/>
      <c r="C290" s="239"/>
      <c r="D290" s="239"/>
      <c r="E290" s="256"/>
      <c r="F290" s="247"/>
    </row>
    <row r="291" spans="1:6" x14ac:dyDescent="0.2">
      <c r="A291" s="250"/>
      <c r="B291" s="262"/>
      <c r="C291" s="239"/>
      <c r="D291" s="239"/>
      <c r="E291" s="256"/>
      <c r="F291" s="247"/>
    </row>
    <row r="292" spans="1:6" x14ac:dyDescent="0.2">
      <c r="A292" s="101"/>
      <c r="B292" s="102"/>
      <c r="C292" s="103"/>
      <c r="D292" s="103"/>
      <c r="E292" s="104"/>
      <c r="F292" s="7"/>
    </row>
    <row r="293" spans="1:6" x14ac:dyDescent="0.2">
      <c r="A293" s="250"/>
      <c r="B293" s="262"/>
      <c r="C293" s="239"/>
      <c r="D293" s="239"/>
      <c r="E293" s="256"/>
      <c r="F293" s="247"/>
    </row>
    <row r="294" spans="1:6" x14ac:dyDescent="0.2">
      <c r="A294" s="250"/>
      <c r="B294" s="922" t="s">
        <v>88</v>
      </c>
      <c r="C294" s="923"/>
      <c r="D294" s="923"/>
      <c r="E294" s="924"/>
      <c r="F294" s="247"/>
    </row>
    <row r="295" spans="1:6" x14ac:dyDescent="0.2">
      <c r="A295" s="250"/>
      <c r="B295" s="922"/>
      <c r="C295" s="923"/>
      <c r="D295" s="923"/>
      <c r="E295" s="924"/>
      <c r="F295" s="247"/>
    </row>
    <row r="296" spans="1:6" ht="27.75" customHeight="1" x14ac:dyDescent="0.2">
      <c r="A296" s="250"/>
      <c r="B296" s="922" t="s">
        <v>609</v>
      </c>
      <c r="C296" s="923"/>
      <c r="D296" s="923"/>
      <c r="E296" s="924"/>
      <c r="F296" s="247"/>
    </row>
    <row r="297" spans="1:6" x14ac:dyDescent="0.2">
      <c r="A297" s="250"/>
      <c r="B297" s="922"/>
      <c r="C297" s="923"/>
      <c r="D297" s="923"/>
      <c r="E297" s="924"/>
      <c r="F297" s="247"/>
    </row>
    <row r="298" spans="1:6" x14ac:dyDescent="0.2">
      <c r="A298" s="250"/>
      <c r="B298" s="922" t="s">
        <v>890</v>
      </c>
      <c r="C298" s="923"/>
      <c r="D298" s="923"/>
      <c r="E298" s="924"/>
      <c r="F298" s="843"/>
    </row>
    <row r="299" spans="1:6" x14ac:dyDescent="0.2">
      <c r="A299" s="250"/>
      <c r="B299" s="931" t="s">
        <v>351</v>
      </c>
      <c r="C299" s="932"/>
      <c r="D299" s="932"/>
      <c r="E299" s="933"/>
      <c r="F299" s="247"/>
    </row>
    <row r="300" spans="1:6" x14ac:dyDescent="0.2">
      <c r="A300" s="250"/>
      <c r="B300" s="255"/>
      <c r="C300" s="239"/>
      <c r="D300" s="239"/>
      <c r="E300" s="256"/>
      <c r="F300" s="247"/>
    </row>
    <row r="301" spans="1:6" ht="53.25" customHeight="1" x14ac:dyDescent="0.2">
      <c r="A301" s="249"/>
      <c r="B301" s="922" t="s">
        <v>588</v>
      </c>
      <c r="C301" s="923"/>
      <c r="D301" s="923"/>
      <c r="E301" s="924"/>
      <c r="F301" s="247"/>
    </row>
    <row r="302" spans="1:6" ht="14.25" customHeight="1" x14ac:dyDescent="0.2">
      <c r="A302" s="249"/>
      <c r="B302" s="255"/>
      <c r="C302" s="239"/>
      <c r="D302" s="239"/>
      <c r="E302" s="256"/>
      <c r="F302" s="247"/>
    </row>
    <row r="303" spans="1:6" ht="41.1" customHeight="1" x14ac:dyDescent="0.2">
      <c r="A303" s="249"/>
      <c r="B303" s="922" t="s">
        <v>589</v>
      </c>
      <c r="C303" s="923"/>
      <c r="D303" s="923"/>
      <c r="E303" s="924"/>
      <c r="F303" s="247"/>
    </row>
    <row r="304" spans="1:6" x14ac:dyDescent="0.2">
      <c r="A304" s="249"/>
      <c r="B304" s="255"/>
      <c r="C304" s="239"/>
      <c r="D304" s="239"/>
      <c r="E304" s="256"/>
      <c r="F304" s="247"/>
    </row>
    <row r="305" spans="1:6" ht="28.5" customHeight="1" x14ac:dyDescent="0.2">
      <c r="A305" s="249"/>
      <c r="B305" s="922" t="s">
        <v>590</v>
      </c>
      <c r="C305" s="923"/>
      <c r="D305" s="923"/>
      <c r="E305" s="924"/>
      <c r="F305" s="247"/>
    </row>
    <row r="306" spans="1:6" x14ac:dyDescent="0.2">
      <c r="A306" s="249"/>
      <c r="B306" s="255"/>
      <c r="C306" s="239"/>
      <c r="D306" s="239"/>
      <c r="E306" s="256"/>
      <c r="F306" s="247"/>
    </row>
    <row r="307" spans="1:6" ht="39.75" customHeight="1" x14ac:dyDescent="0.2">
      <c r="A307" s="249"/>
      <c r="B307" s="922" t="s">
        <v>591</v>
      </c>
      <c r="C307" s="923"/>
      <c r="D307" s="923"/>
      <c r="E307" s="924"/>
      <c r="F307" s="247"/>
    </row>
    <row r="308" spans="1:6" x14ac:dyDescent="0.2">
      <c r="A308" s="249"/>
      <c r="B308" s="255"/>
      <c r="C308" s="239"/>
      <c r="D308" s="239"/>
      <c r="E308" s="256"/>
      <c r="F308" s="247"/>
    </row>
    <row r="309" spans="1:6" ht="40.5" customHeight="1" x14ac:dyDescent="0.2">
      <c r="A309" s="249"/>
      <c r="B309" s="922" t="s">
        <v>592</v>
      </c>
      <c r="C309" s="923"/>
      <c r="D309" s="923"/>
      <c r="E309" s="924"/>
      <c r="F309" s="247"/>
    </row>
    <row r="310" spans="1:6" x14ac:dyDescent="0.2">
      <c r="A310" s="249"/>
      <c r="B310" s="255"/>
      <c r="C310" s="239"/>
      <c r="D310" s="239"/>
      <c r="E310" s="256"/>
      <c r="F310" s="247"/>
    </row>
    <row r="311" spans="1:6" ht="38.25" customHeight="1" x14ac:dyDescent="0.2">
      <c r="A311" s="249"/>
      <c r="B311" s="922" t="s">
        <v>593</v>
      </c>
      <c r="C311" s="923"/>
      <c r="D311" s="923"/>
      <c r="E311" s="924"/>
      <c r="F311" s="247"/>
    </row>
    <row r="312" spans="1:6" x14ac:dyDescent="0.2">
      <c r="A312" s="249"/>
      <c r="B312" s="255"/>
      <c r="C312" s="239"/>
      <c r="D312" s="239"/>
      <c r="E312" s="256"/>
      <c r="F312" s="247"/>
    </row>
    <row r="313" spans="1:6" ht="29.25" customHeight="1" x14ac:dyDescent="0.2">
      <c r="A313" s="249"/>
      <c r="B313" s="922" t="s">
        <v>594</v>
      </c>
      <c r="C313" s="923"/>
      <c r="D313" s="923"/>
      <c r="E313" s="924"/>
      <c r="F313" s="247"/>
    </row>
    <row r="314" spans="1:6" x14ac:dyDescent="0.2">
      <c r="A314" s="249"/>
      <c r="B314" s="922"/>
      <c r="C314" s="923"/>
      <c r="D314" s="923"/>
      <c r="E314" s="924"/>
      <c r="F314" s="247"/>
    </row>
    <row r="315" spans="1:6" ht="27" customHeight="1" x14ac:dyDescent="0.2">
      <c r="A315" s="249"/>
      <c r="B315" s="922" t="s">
        <v>595</v>
      </c>
      <c r="C315" s="923"/>
      <c r="D315" s="923"/>
      <c r="E315" s="924"/>
      <c r="F315" s="247"/>
    </row>
    <row r="316" spans="1:6" x14ac:dyDescent="0.2">
      <c r="A316" s="249"/>
      <c r="B316" s="255"/>
      <c r="C316" s="239"/>
      <c r="D316" s="239"/>
      <c r="E316" s="256"/>
      <c r="F316" s="247"/>
    </row>
    <row r="317" spans="1:6" ht="26.25" customHeight="1" x14ac:dyDescent="0.2">
      <c r="A317" s="249"/>
      <c r="B317" s="922" t="s">
        <v>596</v>
      </c>
      <c r="C317" s="926"/>
      <c r="D317" s="926"/>
      <c r="E317" s="927"/>
      <c r="F317" s="247"/>
    </row>
    <row r="318" spans="1:6" x14ac:dyDescent="0.2">
      <c r="A318" s="249"/>
      <c r="B318" s="255"/>
      <c r="C318" s="241"/>
      <c r="D318" s="241"/>
      <c r="E318" s="254"/>
      <c r="F318" s="247"/>
    </row>
    <row r="319" spans="1:6" ht="51" customHeight="1" x14ac:dyDescent="0.2">
      <c r="A319" s="249"/>
      <c r="B319" s="922" t="s">
        <v>597</v>
      </c>
      <c r="C319" s="923"/>
      <c r="D319" s="923"/>
      <c r="E319" s="924"/>
      <c r="F319" s="247"/>
    </row>
    <row r="320" spans="1:6" x14ac:dyDescent="0.2">
      <c r="A320" s="249"/>
      <c r="B320" s="255"/>
      <c r="C320" s="239"/>
      <c r="D320" s="239"/>
      <c r="E320" s="256"/>
      <c r="F320" s="247"/>
    </row>
    <row r="321" spans="1:6" ht="54.6" customHeight="1" x14ac:dyDescent="0.2">
      <c r="A321" s="249"/>
      <c r="B321" s="922" t="s">
        <v>598</v>
      </c>
      <c r="C321" s="923"/>
      <c r="D321" s="923"/>
      <c r="E321" s="924"/>
      <c r="F321" s="247"/>
    </row>
    <row r="322" spans="1:6" x14ac:dyDescent="0.2">
      <c r="A322" s="249"/>
      <c r="B322" s="255"/>
      <c r="C322" s="239"/>
      <c r="D322" s="239"/>
      <c r="E322" s="256"/>
      <c r="F322" s="247"/>
    </row>
    <row r="323" spans="1:6" ht="40.5" customHeight="1" x14ac:dyDescent="0.2">
      <c r="A323" s="249"/>
      <c r="B323" s="922" t="s">
        <v>599</v>
      </c>
      <c r="C323" s="923"/>
      <c r="D323" s="923"/>
      <c r="E323" s="924"/>
      <c r="F323" s="247"/>
    </row>
    <row r="324" spans="1:6" x14ac:dyDescent="0.2">
      <c r="A324" s="99"/>
      <c r="B324" s="102"/>
      <c r="C324" s="103"/>
      <c r="D324" s="103"/>
      <c r="E324" s="104"/>
      <c r="F324" s="7"/>
    </row>
    <row r="325" spans="1:6" ht="38.25" customHeight="1" x14ac:dyDescent="0.2">
      <c r="A325" s="249"/>
      <c r="B325" s="922" t="s">
        <v>600</v>
      </c>
      <c r="C325" s="923"/>
      <c r="D325" s="923"/>
      <c r="E325" s="924"/>
      <c r="F325" s="247"/>
    </row>
    <row r="326" spans="1:6" x14ac:dyDescent="0.2">
      <c r="A326" s="249"/>
      <c r="B326" s="255"/>
      <c r="C326" s="239"/>
      <c r="D326" s="239"/>
      <c r="E326" s="256"/>
      <c r="F326" s="247"/>
    </row>
    <row r="327" spans="1:6" ht="26.25" customHeight="1" x14ac:dyDescent="0.2">
      <c r="A327" s="249"/>
      <c r="B327" s="922" t="s">
        <v>601</v>
      </c>
      <c r="C327" s="923"/>
      <c r="D327" s="923"/>
      <c r="E327" s="924"/>
      <c r="F327" s="247"/>
    </row>
    <row r="328" spans="1:6" x14ac:dyDescent="0.2">
      <c r="A328" s="249"/>
      <c r="B328" s="255"/>
      <c r="C328" s="239"/>
      <c r="D328" s="239"/>
      <c r="E328" s="256"/>
      <c r="F328" s="247"/>
    </row>
    <row r="329" spans="1:6" ht="41.45" customHeight="1" x14ac:dyDescent="0.2">
      <c r="A329" s="249"/>
      <c r="B329" s="922" t="s">
        <v>602</v>
      </c>
      <c r="C329" s="923"/>
      <c r="D329" s="923"/>
      <c r="E329" s="924"/>
      <c r="F329" s="247"/>
    </row>
    <row r="330" spans="1:6" x14ac:dyDescent="0.2">
      <c r="A330" s="249"/>
      <c r="B330" s="255"/>
      <c r="C330" s="239"/>
      <c r="D330" s="239"/>
      <c r="E330" s="256"/>
      <c r="F330" s="247"/>
    </row>
    <row r="331" spans="1:6" ht="25.5" customHeight="1" x14ac:dyDescent="0.2">
      <c r="A331" s="249"/>
      <c r="B331" s="922" t="s">
        <v>603</v>
      </c>
      <c r="C331" s="923"/>
      <c r="D331" s="923"/>
      <c r="E331" s="924"/>
      <c r="F331" s="247"/>
    </row>
    <row r="332" spans="1:6" x14ac:dyDescent="0.2">
      <c r="A332" s="249"/>
      <c r="B332" s="255"/>
      <c r="C332" s="239"/>
      <c r="D332" s="239"/>
      <c r="E332" s="256"/>
      <c r="F332" s="247"/>
    </row>
    <row r="333" spans="1:6" ht="26.25" customHeight="1" x14ac:dyDescent="0.2">
      <c r="A333" s="249"/>
      <c r="B333" s="922" t="s">
        <v>610</v>
      </c>
      <c r="C333" s="923"/>
      <c r="D333" s="923"/>
      <c r="E333" s="924"/>
      <c r="F333" s="247"/>
    </row>
    <row r="334" spans="1:6" x14ac:dyDescent="0.2">
      <c r="A334" s="249"/>
      <c r="B334" s="255"/>
      <c r="C334" s="239"/>
      <c r="D334" s="239"/>
      <c r="E334" s="256"/>
      <c r="F334" s="247"/>
    </row>
    <row r="335" spans="1:6" ht="66" customHeight="1" x14ac:dyDescent="0.2">
      <c r="A335" s="249"/>
      <c r="B335" s="922" t="s">
        <v>605</v>
      </c>
      <c r="C335" s="923"/>
      <c r="D335" s="923"/>
      <c r="E335" s="924"/>
      <c r="F335" s="247"/>
    </row>
    <row r="336" spans="1:6" x14ac:dyDescent="0.2">
      <c r="A336" s="249"/>
      <c r="B336" s="255"/>
      <c r="C336" s="239"/>
      <c r="D336" s="239"/>
      <c r="E336" s="256"/>
      <c r="F336" s="247"/>
    </row>
    <row r="337" spans="1:6" ht="44.45" customHeight="1" x14ac:dyDescent="0.2">
      <c r="A337" s="249"/>
      <c r="B337" s="922" t="s">
        <v>606</v>
      </c>
      <c r="C337" s="923"/>
      <c r="D337" s="923"/>
      <c r="E337" s="924"/>
      <c r="F337" s="247"/>
    </row>
    <row r="338" spans="1:6" x14ac:dyDescent="0.2">
      <c r="A338" s="249"/>
      <c r="B338" s="255"/>
      <c r="C338" s="239"/>
      <c r="D338" s="239"/>
      <c r="E338" s="256"/>
      <c r="F338" s="247"/>
    </row>
    <row r="339" spans="1:6" ht="65.099999999999994" customHeight="1" x14ac:dyDescent="0.2">
      <c r="A339" s="249"/>
      <c r="B339" s="922" t="s">
        <v>81</v>
      </c>
      <c r="C339" s="923"/>
      <c r="D339" s="923"/>
      <c r="E339" s="924"/>
      <c r="F339" s="247"/>
    </row>
    <row r="340" spans="1:6" hidden="1" x14ac:dyDescent="0.2">
      <c r="A340" s="249"/>
      <c r="B340" s="255"/>
      <c r="C340" s="239"/>
      <c r="D340" s="239"/>
      <c r="E340" s="256"/>
      <c r="F340" s="248"/>
    </row>
    <row r="341" spans="1:6" x14ac:dyDescent="0.2">
      <c r="A341" s="249"/>
      <c r="B341" s="255"/>
      <c r="C341" s="239"/>
      <c r="D341" s="239"/>
      <c r="E341" s="256"/>
      <c r="F341" s="248"/>
    </row>
    <row r="342" spans="1:6" x14ac:dyDescent="0.2">
      <c r="A342" s="249"/>
      <c r="B342" s="925" t="s">
        <v>82</v>
      </c>
      <c r="C342" s="926"/>
      <c r="D342" s="926"/>
      <c r="E342" s="927"/>
      <c r="F342" s="247"/>
    </row>
    <row r="343" spans="1:6" x14ac:dyDescent="0.2">
      <c r="A343" s="249"/>
      <c r="B343" s="922"/>
      <c r="C343" s="923"/>
      <c r="D343" s="923"/>
      <c r="E343" s="924"/>
      <c r="F343" s="247"/>
    </row>
    <row r="344" spans="1:6" x14ac:dyDescent="0.2">
      <c r="A344" s="249" t="s">
        <v>89</v>
      </c>
      <c r="B344" s="925" t="s">
        <v>83</v>
      </c>
      <c r="C344" s="926"/>
      <c r="D344" s="926"/>
      <c r="E344" s="927"/>
      <c r="F344" s="247"/>
    </row>
    <row r="345" spans="1:6" x14ac:dyDescent="0.2">
      <c r="A345" s="249"/>
      <c r="B345" s="922"/>
      <c r="C345" s="923"/>
      <c r="D345" s="923"/>
      <c r="E345" s="924"/>
      <c r="F345" s="247"/>
    </row>
    <row r="346" spans="1:6" x14ac:dyDescent="0.2">
      <c r="A346" s="249"/>
      <c r="B346" s="922" t="s">
        <v>90</v>
      </c>
      <c r="C346" s="923"/>
      <c r="D346" s="923"/>
      <c r="E346" s="924"/>
      <c r="F346" s="247"/>
    </row>
    <row r="347" spans="1:6" x14ac:dyDescent="0.2">
      <c r="A347" s="249"/>
      <c r="B347" s="922"/>
      <c r="C347" s="923"/>
      <c r="D347" s="923"/>
      <c r="E347" s="924"/>
      <c r="F347" s="247"/>
    </row>
    <row r="348" spans="1:6" x14ac:dyDescent="0.2">
      <c r="A348" s="249"/>
      <c r="B348" s="922" t="s">
        <v>85</v>
      </c>
      <c r="C348" s="923"/>
      <c r="D348" s="923"/>
      <c r="E348" s="924"/>
      <c r="F348" s="247"/>
    </row>
    <row r="349" spans="1:6" x14ac:dyDescent="0.2">
      <c r="A349" s="249"/>
      <c r="B349" s="255"/>
      <c r="C349" s="239"/>
      <c r="D349" s="239"/>
      <c r="E349" s="256"/>
      <c r="F349" s="247"/>
    </row>
    <row r="350" spans="1:6" x14ac:dyDescent="0.2">
      <c r="A350" s="249"/>
      <c r="B350" s="922" t="s">
        <v>91</v>
      </c>
      <c r="C350" s="923"/>
      <c r="D350" s="923"/>
      <c r="E350" s="924"/>
      <c r="F350" s="247"/>
    </row>
    <row r="351" spans="1:6" x14ac:dyDescent="0.2">
      <c r="A351" s="249"/>
      <c r="B351" s="922"/>
      <c r="C351" s="923"/>
      <c r="D351" s="923"/>
      <c r="E351" s="924"/>
      <c r="F351" s="247"/>
    </row>
    <row r="352" spans="1:6" x14ac:dyDescent="0.2">
      <c r="A352" s="249"/>
      <c r="B352" s="922" t="s">
        <v>607</v>
      </c>
      <c r="C352" s="923"/>
      <c r="D352" s="923"/>
      <c r="E352" s="924"/>
      <c r="F352" s="247"/>
    </row>
    <row r="353" spans="1:6" x14ac:dyDescent="0.2">
      <c r="A353" s="249"/>
      <c r="B353" s="922"/>
      <c r="C353" s="923"/>
      <c r="D353" s="923"/>
      <c r="E353" s="924"/>
      <c r="F353" s="247"/>
    </row>
    <row r="354" spans="1:6" x14ac:dyDescent="0.2">
      <c r="A354" s="249"/>
      <c r="B354" s="922" t="s">
        <v>87</v>
      </c>
      <c r="C354" s="923"/>
      <c r="D354" s="923"/>
      <c r="E354" s="924"/>
      <c r="F354" s="247"/>
    </row>
    <row r="355" spans="1:6" x14ac:dyDescent="0.2">
      <c r="A355" s="249"/>
      <c r="B355" s="922"/>
      <c r="C355" s="923"/>
      <c r="D355" s="923"/>
      <c r="E355" s="924"/>
      <c r="F355" s="247"/>
    </row>
    <row r="356" spans="1:6" ht="50.1" customHeight="1" x14ac:dyDescent="0.2">
      <c r="A356" s="249"/>
      <c r="B356" s="922" t="s">
        <v>611</v>
      </c>
      <c r="C356" s="923"/>
      <c r="D356" s="923"/>
      <c r="E356" s="924"/>
      <c r="F356" s="247"/>
    </row>
    <row r="357" spans="1:6" x14ac:dyDescent="0.2">
      <c r="A357" s="249"/>
      <c r="B357" s="922"/>
      <c r="C357" s="923"/>
      <c r="D357" s="923"/>
      <c r="E357" s="924"/>
      <c r="F357" s="247"/>
    </row>
    <row r="358" spans="1:6" x14ac:dyDescent="0.2">
      <c r="A358" s="249"/>
      <c r="B358" s="262"/>
      <c r="C358" s="239"/>
      <c r="D358" s="239"/>
      <c r="E358" s="256"/>
      <c r="F358" s="247"/>
    </row>
    <row r="359" spans="1:6" x14ac:dyDescent="0.2">
      <c r="A359" s="249"/>
      <c r="B359" s="262"/>
      <c r="C359" s="239"/>
      <c r="D359" s="239"/>
      <c r="E359" s="256"/>
      <c r="F359" s="247"/>
    </row>
    <row r="360" spans="1:6" x14ac:dyDescent="0.2">
      <c r="A360" s="249"/>
      <c r="B360" s="262"/>
      <c r="C360" s="239"/>
      <c r="D360" s="239"/>
      <c r="E360" s="256"/>
      <c r="F360" s="247"/>
    </row>
    <row r="361" spans="1:6" x14ac:dyDescent="0.2">
      <c r="A361" s="249"/>
      <c r="B361" s="262"/>
      <c r="C361" s="239"/>
      <c r="D361" s="239"/>
      <c r="E361" s="256"/>
      <c r="F361" s="247"/>
    </row>
    <row r="362" spans="1:6" x14ac:dyDescent="0.2">
      <c r="A362" s="99"/>
      <c r="B362" s="102"/>
      <c r="C362" s="103"/>
      <c r="D362" s="103"/>
      <c r="E362" s="104"/>
      <c r="F362" s="7"/>
    </row>
    <row r="363" spans="1:6" x14ac:dyDescent="0.2">
      <c r="A363" s="249"/>
      <c r="B363" s="262"/>
      <c r="C363" s="239"/>
      <c r="D363" s="239"/>
      <c r="E363" s="256"/>
      <c r="F363" s="247"/>
    </row>
    <row r="364" spans="1:6" x14ac:dyDescent="0.2">
      <c r="A364" s="249"/>
      <c r="B364" s="922" t="s">
        <v>88</v>
      </c>
      <c r="C364" s="923"/>
      <c r="D364" s="923"/>
      <c r="E364" s="924"/>
      <c r="F364" s="247"/>
    </row>
    <row r="365" spans="1:6" x14ac:dyDescent="0.2">
      <c r="A365" s="249"/>
      <c r="B365" s="922"/>
      <c r="C365" s="923"/>
      <c r="D365" s="923"/>
      <c r="E365" s="924"/>
      <c r="F365" s="247"/>
    </row>
    <row r="366" spans="1:6" ht="27.95" customHeight="1" x14ac:dyDescent="0.2">
      <c r="A366" s="249"/>
      <c r="B366" s="922" t="s">
        <v>609</v>
      </c>
      <c r="C366" s="923"/>
      <c r="D366" s="923"/>
      <c r="E366" s="924"/>
      <c r="F366" s="247"/>
    </row>
    <row r="367" spans="1:6" x14ac:dyDescent="0.2">
      <c r="A367" s="249"/>
      <c r="B367" s="255"/>
      <c r="C367" s="239"/>
      <c r="D367" s="239"/>
      <c r="E367" s="256"/>
      <c r="F367" s="247"/>
    </row>
    <row r="368" spans="1:6" x14ac:dyDescent="0.2">
      <c r="A368" s="249"/>
      <c r="B368" s="922" t="s">
        <v>890</v>
      </c>
      <c r="C368" s="923"/>
      <c r="D368" s="923"/>
      <c r="E368" s="924"/>
      <c r="F368" s="843"/>
    </row>
    <row r="369" spans="1:6" x14ac:dyDescent="0.2">
      <c r="A369" s="249"/>
      <c r="B369" s="931" t="s">
        <v>351</v>
      </c>
      <c r="C369" s="932"/>
      <c r="D369" s="932"/>
      <c r="E369" s="933"/>
      <c r="F369" s="247"/>
    </row>
    <row r="370" spans="1:6" x14ac:dyDescent="0.2">
      <c r="A370" s="249"/>
      <c r="B370" s="265"/>
      <c r="C370" s="263"/>
      <c r="D370" s="263"/>
      <c r="E370" s="264"/>
      <c r="F370" s="247"/>
    </row>
    <row r="371" spans="1:6" x14ac:dyDescent="0.2">
      <c r="A371" s="249" t="s">
        <v>92</v>
      </c>
      <c r="B371" s="925" t="s">
        <v>612</v>
      </c>
      <c r="C371" s="926"/>
      <c r="D371" s="926"/>
      <c r="E371" s="927"/>
      <c r="F371" s="247"/>
    </row>
    <row r="372" spans="1:6" x14ac:dyDescent="0.2">
      <c r="A372" s="249"/>
      <c r="B372" s="253"/>
      <c r="C372" s="241"/>
      <c r="D372" s="241"/>
      <c r="E372" s="254"/>
      <c r="F372" s="247"/>
    </row>
    <row r="373" spans="1:6" x14ac:dyDescent="0.2">
      <c r="A373" s="249"/>
      <c r="B373" s="922" t="s">
        <v>93</v>
      </c>
      <c r="C373" s="923"/>
      <c r="D373" s="923"/>
      <c r="E373" s="924"/>
      <c r="F373" s="247"/>
    </row>
    <row r="374" spans="1:6" x14ac:dyDescent="0.2">
      <c r="A374" s="249"/>
      <c r="B374" s="255"/>
      <c r="C374" s="239"/>
      <c r="D374" s="239"/>
      <c r="E374" s="256"/>
      <c r="F374" s="247"/>
    </row>
    <row r="375" spans="1:6" x14ac:dyDescent="0.2">
      <c r="A375" s="249"/>
      <c r="B375" s="922" t="s">
        <v>890</v>
      </c>
      <c r="C375" s="923"/>
      <c r="D375" s="923"/>
      <c r="E375" s="924"/>
      <c r="F375" s="843"/>
    </row>
    <row r="376" spans="1:6" x14ac:dyDescent="0.2">
      <c r="A376" s="249"/>
      <c r="B376" s="931" t="s">
        <v>351</v>
      </c>
      <c r="C376" s="932"/>
      <c r="D376" s="932"/>
      <c r="E376" s="933"/>
      <c r="F376" s="247"/>
    </row>
    <row r="377" spans="1:6" x14ac:dyDescent="0.2">
      <c r="A377" s="249"/>
      <c r="B377" s="922"/>
      <c r="C377" s="923"/>
      <c r="D377" s="923"/>
      <c r="E377" s="924"/>
      <c r="F377" s="247"/>
    </row>
    <row r="378" spans="1:6" x14ac:dyDescent="0.2">
      <c r="A378" s="251" t="s">
        <v>94</v>
      </c>
      <c r="B378" s="925" t="s">
        <v>95</v>
      </c>
      <c r="C378" s="926"/>
      <c r="D378" s="926"/>
      <c r="E378" s="927"/>
      <c r="F378" s="247"/>
    </row>
    <row r="379" spans="1:6" ht="8.4499999999999993" customHeight="1" x14ac:dyDescent="0.2">
      <c r="A379" s="251"/>
      <c r="B379" s="253"/>
      <c r="C379" s="241"/>
      <c r="D379" s="241"/>
      <c r="E379" s="254"/>
      <c r="F379" s="247"/>
    </row>
    <row r="380" spans="1:6" x14ac:dyDescent="0.2">
      <c r="A380" s="249"/>
      <c r="B380" s="922" t="s">
        <v>96</v>
      </c>
      <c r="C380" s="923"/>
      <c r="D380" s="923"/>
      <c r="E380" s="924"/>
      <c r="F380" s="247"/>
    </row>
    <row r="381" spans="1:6" x14ac:dyDescent="0.2">
      <c r="A381" s="249"/>
      <c r="B381" s="922"/>
      <c r="C381" s="923"/>
      <c r="D381" s="923"/>
      <c r="E381" s="924"/>
      <c r="F381" s="247"/>
    </row>
    <row r="382" spans="1:6" x14ac:dyDescent="0.2">
      <c r="A382" s="249"/>
      <c r="B382" s="922" t="s">
        <v>613</v>
      </c>
      <c r="C382" s="923"/>
      <c r="D382" s="923"/>
      <c r="E382" s="924"/>
      <c r="F382" s="247"/>
    </row>
    <row r="383" spans="1:6" x14ac:dyDescent="0.2">
      <c r="A383" s="249"/>
      <c r="B383" s="255"/>
      <c r="C383" s="239"/>
      <c r="D383" s="239"/>
      <c r="E383" s="256"/>
      <c r="F383" s="247"/>
    </row>
    <row r="384" spans="1:6" x14ac:dyDescent="0.2">
      <c r="A384" s="249"/>
      <c r="B384" s="922" t="s">
        <v>890</v>
      </c>
      <c r="C384" s="923"/>
      <c r="D384" s="923"/>
      <c r="E384" s="924"/>
      <c r="F384" s="843"/>
    </row>
    <row r="385" spans="1:6" x14ac:dyDescent="0.2">
      <c r="A385" s="249"/>
      <c r="B385" s="931" t="s">
        <v>351</v>
      </c>
      <c r="C385" s="932"/>
      <c r="D385" s="932"/>
      <c r="E385" s="933"/>
      <c r="F385" s="247"/>
    </row>
    <row r="386" spans="1:6" x14ac:dyDescent="0.2">
      <c r="A386" s="249"/>
      <c r="B386" s="922"/>
      <c r="C386" s="923"/>
      <c r="D386" s="923"/>
      <c r="E386" s="924"/>
      <c r="F386" s="247"/>
    </row>
    <row r="387" spans="1:6" x14ac:dyDescent="0.2">
      <c r="A387" s="251" t="s">
        <v>97</v>
      </c>
      <c r="B387" s="925" t="s">
        <v>98</v>
      </c>
      <c r="C387" s="926"/>
      <c r="D387" s="926"/>
      <c r="E387" s="927"/>
      <c r="F387" s="247"/>
    </row>
    <row r="388" spans="1:6" x14ac:dyDescent="0.2">
      <c r="A388" s="249"/>
      <c r="B388" s="922"/>
      <c r="C388" s="923"/>
      <c r="D388" s="923"/>
      <c r="E388" s="924"/>
      <c r="F388" s="247"/>
    </row>
    <row r="389" spans="1:6" x14ac:dyDescent="0.2">
      <c r="A389" s="249"/>
      <c r="B389" s="922" t="s">
        <v>99</v>
      </c>
      <c r="C389" s="923"/>
      <c r="D389" s="923"/>
      <c r="E389" s="924"/>
      <c r="F389" s="247"/>
    </row>
    <row r="390" spans="1:6" x14ac:dyDescent="0.2">
      <c r="A390" s="249"/>
      <c r="B390" s="922"/>
      <c r="C390" s="923"/>
      <c r="D390" s="923"/>
      <c r="E390" s="924"/>
      <c r="F390" s="247"/>
    </row>
    <row r="391" spans="1:6" x14ac:dyDescent="0.2">
      <c r="A391" s="249"/>
      <c r="B391" s="922" t="s">
        <v>890</v>
      </c>
      <c r="C391" s="923"/>
      <c r="D391" s="923"/>
      <c r="E391" s="924"/>
      <c r="F391" s="843"/>
    </row>
    <row r="392" spans="1:6" x14ac:dyDescent="0.2">
      <c r="A392" s="249"/>
      <c r="B392" s="931" t="s">
        <v>351</v>
      </c>
      <c r="C392" s="932"/>
      <c r="D392" s="932"/>
      <c r="E392" s="933"/>
      <c r="F392" s="247"/>
    </row>
    <row r="393" spans="1:6" x14ac:dyDescent="0.2">
      <c r="A393" s="249"/>
      <c r="B393" s="922"/>
      <c r="C393" s="923"/>
      <c r="D393" s="923"/>
      <c r="E393" s="924"/>
      <c r="F393" s="247"/>
    </row>
    <row r="394" spans="1:6" x14ac:dyDescent="0.2">
      <c r="A394" s="252" t="s">
        <v>100</v>
      </c>
      <c r="B394" s="925" t="s">
        <v>614</v>
      </c>
      <c r="C394" s="926"/>
      <c r="D394" s="926"/>
      <c r="E394" s="927"/>
      <c r="F394" s="247"/>
    </row>
    <row r="395" spans="1:6" x14ac:dyDescent="0.2">
      <c r="A395" s="249"/>
      <c r="B395" s="922"/>
      <c r="C395" s="923"/>
      <c r="D395" s="923"/>
      <c r="E395" s="924"/>
      <c r="F395" s="247"/>
    </row>
    <row r="396" spans="1:6" x14ac:dyDescent="0.2">
      <c r="A396" s="249"/>
      <c r="B396" s="922" t="s">
        <v>101</v>
      </c>
      <c r="C396" s="923"/>
      <c r="D396" s="923"/>
      <c r="E396" s="924"/>
      <c r="F396" s="247"/>
    </row>
    <row r="397" spans="1:6" x14ac:dyDescent="0.2">
      <c r="A397" s="249"/>
      <c r="B397" s="922"/>
      <c r="C397" s="923"/>
      <c r="D397" s="923"/>
      <c r="E397" s="924"/>
      <c r="F397" s="247"/>
    </row>
    <row r="398" spans="1:6" x14ac:dyDescent="0.2">
      <c r="A398" s="249"/>
      <c r="B398" s="922" t="s">
        <v>890</v>
      </c>
      <c r="C398" s="923"/>
      <c r="D398" s="923"/>
      <c r="E398" s="924"/>
      <c r="F398" s="843"/>
    </row>
    <row r="399" spans="1:6" x14ac:dyDescent="0.2">
      <c r="A399" s="249"/>
      <c r="B399" s="931" t="s">
        <v>351</v>
      </c>
      <c r="C399" s="932"/>
      <c r="D399" s="932"/>
      <c r="E399" s="933"/>
      <c r="F399" s="247"/>
    </row>
    <row r="400" spans="1:6" x14ac:dyDescent="0.2">
      <c r="A400" s="251"/>
      <c r="B400" s="257"/>
      <c r="C400" s="93"/>
      <c r="D400" s="93"/>
      <c r="E400" s="258"/>
      <c r="F400" s="248"/>
    </row>
    <row r="401" spans="1:6" x14ac:dyDescent="0.2">
      <c r="A401" s="251" t="s">
        <v>102</v>
      </c>
      <c r="B401" s="928" t="s">
        <v>103</v>
      </c>
      <c r="C401" s="929"/>
      <c r="D401" s="929"/>
      <c r="E401" s="930"/>
      <c r="F401" s="247"/>
    </row>
    <row r="402" spans="1:6" x14ac:dyDescent="0.2">
      <c r="A402" s="251"/>
      <c r="B402" s="259"/>
      <c r="C402" s="245"/>
      <c r="D402" s="245"/>
      <c r="E402" s="260"/>
      <c r="F402" s="247"/>
    </row>
    <row r="403" spans="1:6" x14ac:dyDescent="0.2">
      <c r="A403" s="248"/>
      <c r="B403" s="922" t="s">
        <v>104</v>
      </c>
      <c r="C403" s="923"/>
      <c r="D403" s="923"/>
      <c r="E403" s="924"/>
      <c r="F403" s="247"/>
    </row>
    <row r="404" spans="1:6" x14ac:dyDescent="0.2">
      <c r="A404" s="249"/>
      <c r="B404" s="922"/>
      <c r="C404" s="923"/>
      <c r="D404" s="923"/>
      <c r="E404" s="924"/>
      <c r="F404" s="247"/>
    </row>
    <row r="405" spans="1:6" x14ac:dyDescent="0.2">
      <c r="A405" s="249"/>
      <c r="B405" s="922" t="s">
        <v>105</v>
      </c>
      <c r="C405" s="923"/>
      <c r="D405" s="923"/>
      <c r="E405" s="924"/>
      <c r="F405" s="247"/>
    </row>
    <row r="406" spans="1:6" x14ac:dyDescent="0.2">
      <c r="A406" s="249"/>
      <c r="B406" s="922"/>
      <c r="C406" s="923"/>
      <c r="D406" s="923"/>
      <c r="E406" s="924"/>
      <c r="F406" s="247"/>
    </row>
    <row r="407" spans="1:6" x14ac:dyDescent="0.2">
      <c r="A407" s="249"/>
      <c r="B407" s="261" t="s">
        <v>31</v>
      </c>
      <c r="C407" s="239"/>
      <c r="D407" s="239"/>
      <c r="E407" s="256"/>
      <c r="F407" s="247"/>
    </row>
    <row r="408" spans="1:6" x14ac:dyDescent="0.2">
      <c r="A408" s="249"/>
      <c r="B408" s="922"/>
      <c r="C408" s="923"/>
      <c r="D408" s="923"/>
      <c r="E408" s="924"/>
      <c r="F408" s="247"/>
    </row>
    <row r="409" spans="1:6" x14ac:dyDescent="0.2">
      <c r="A409" s="249"/>
      <c r="B409" s="922" t="s">
        <v>890</v>
      </c>
      <c r="C409" s="923"/>
      <c r="D409" s="923"/>
      <c r="E409" s="924"/>
      <c r="F409" s="843"/>
    </row>
    <row r="410" spans="1:6" x14ac:dyDescent="0.2">
      <c r="A410" s="249"/>
      <c r="B410" s="931" t="s">
        <v>351</v>
      </c>
      <c r="C410" s="932"/>
      <c r="D410" s="932"/>
      <c r="E410" s="933"/>
      <c r="F410" s="247"/>
    </row>
    <row r="411" spans="1:6" x14ac:dyDescent="0.2">
      <c r="A411" s="249"/>
      <c r="B411" s="922"/>
      <c r="C411" s="923"/>
      <c r="D411" s="923"/>
      <c r="E411" s="924"/>
      <c r="F411" s="247"/>
    </row>
    <row r="412" spans="1:6" x14ac:dyDescent="0.2">
      <c r="A412" s="249"/>
      <c r="B412" s="262"/>
      <c r="C412" s="239"/>
      <c r="D412" s="239"/>
      <c r="E412" s="256"/>
      <c r="F412" s="247"/>
    </row>
    <row r="413" spans="1:6" x14ac:dyDescent="0.2">
      <c r="A413" s="249"/>
      <c r="B413" s="262"/>
      <c r="C413" s="239"/>
      <c r="D413" s="239"/>
      <c r="E413" s="256"/>
      <c r="F413" s="247"/>
    </row>
    <row r="414" spans="1:6" x14ac:dyDescent="0.2">
      <c r="A414" s="249"/>
      <c r="B414" s="262"/>
      <c r="C414" s="239"/>
      <c r="D414" s="239"/>
      <c r="E414" s="256"/>
      <c r="F414" s="247"/>
    </row>
    <row r="415" spans="1:6" x14ac:dyDescent="0.2">
      <c r="A415" s="249"/>
      <c r="B415" s="262"/>
      <c r="C415" s="239"/>
      <c r="D415" s="239"/>
      <c r="E415" s="256"/>
      <c r="F415" s="247"/>
    </row>
    <row r="416" spans="1:6" x14ac:dyDescent="0.2">
      <c r="A416" s="249"/>
      <c r="B416" s="262"/>
      <c r="C416" s="239"/>
      <c r="D416" s="239"/>
      <c r="E416" s="256"/>
      <c r="F416" s="247"/>
    </row>
    <row r="417" spans="1:6" x14ac:dyDescent="0.2">
      <c r="A417" s="249"/>
      <c r="B417" s="262"/>
      <c r="C417" s="239"/>
      <c r="D417" s="239"/>
      <c r="E417" s="256"/>
      <c r="F417" s="247"/>
    </row>
    <row r="418" spans="1:6" x14ac:dyDescent="0.2">
      <c r="A418" s="249"/>
      <c r="B418" s="262"/>
      <c r="C418" s="239"/>
      <c r="D418" s="239"/>
      <c r="E418" s="256"/>
      <c r="F418" s="247"/>
    </row>
    <row r="419" spans="1:6" x14ac:dyDescent="0.2">
      <c r="A419" s="99"/>
      <c r="B419" s="102"/>
      <c r="C419" s="103"/>
      <c r="D419" s="103"/>
      <c r="E419" s="104"/>
      <c r="F419" s="7"/>
    </row>
    <row r="420" spans="1:6" x14ac:dyDescent="0.2">
      <c r="A420" s="249"/>
      <c r="B420" s="262"/>
      <c r="C420" s="239"/>
      <c r="D420" s="239"/>
      <c r="E420" s="256"/>
      <c r="F420" s="247"/>
    </row>
    <row r="421" spans="1:6" x14ac:dyDescent="0.2">
      <c r="A421" s="251" t="s">
        <v>106</v>
      </c>
      <c r="B421" s="925" t="s">
        <v>107</v>
      </c>
      <c r="C421" s="926"/>
      <c r="D421" s="926"/>
      <c r="E421" s="927"/>
      <c r="F421" s="247"/>
    </row>
    <row r="422" spans="1:6" x14ac:dyDescent="0.2">
      <c r="A422" s="249"/>
      <c r="B422" s="922"/>
      <c r="C422" s="923"/>
      <c r="D422" s="923"/>
      <c r="E422" s="924"/>
      <c r="F422" s="247"/>
    </row>
    <row r="423" spans="1:6" x14ac:dyDescent="0.2">
      <c r="A423" s="249"/>
      <c r="B423" s="922" t="s">
        <v>108</v>
      </c>
      <c r="C423" s="923"/>
      <c r="D423" s="923"/>
      <c r="E423" s="924"/>
      <c r="F423" s="247"/>
    </row>
    <row r="424" spans="1:6" x14ac:dyDescent="0.2">
      <c r="A424" s="249"/>
      <c r="B424" s="922"/>
      <c r="C424" s="923"/>
      <c r="D424" s="923"/>
      <c r="E424" s="924"/>
      <c r="F424" s="247"/>
    </row>
    <row r="425" spans="1:6" x14ac:dyDescent="0.2">
      <c r="A425" s="249"/>
      <c r="B425" s="922" t="s">
        <v>109</v>
      </c>
      <c r="C425" s="923"/>
      <c r="D425" s="923"/>
      <c r="E425" s="924"/>
      <c r="F425" s="247"/>
    </row>
    <row r="426" spans="1:6" x14ac:dyDescent="0.2">
      <c r="A426" s="249"/>
      <c r="B426" s="922"/>
      <c r="C426" s="923"/>
      <c r="D426" s="923"/>
      <c r="E426" s="924"/>
      <c r="F426" s="247"/>
    </row>
    <row r="427" spans="1:6" x14ac:dyDescent="0.2">
      <c r="A427" s="249"/>
      <c r="B427" s="922" t="s">
        <v>31</v>
      </c>
      <c r="C427" s="923"/>
      <c r="D427" s="923"/>
      <c r="E427" s="924"/>
      <c r="F427" s="247"/>
    </row>
    <row r="428" spans="1:6" x14ac:dyDescent="0.2">
      <c r="A428" s="249"/>
      <c r="B428" s="922"/>
      <c r="C428" s="923"/>
      <c r="D428" s="923"/>
      <c r="E428" s="924"/>
      <c r="F428" s="247"/>
    </row>
    <row r="429" spans="1:6" x14ac:dyDescent="0.2">
      <c r="A429" s="249"/>
      <c r="B429" s="922" t="s">
        <v>890</v>
      </c>
      <c r="C429" s="923"/>
      <c r="D429" s="923"/>
      <c r="E429" s="924"/>
      <c r="F429" s="843"/>
    </row>
    <row r="430" spans="1:6" x14ac:dyDescent="0.2">
      <c r="A430" s="249"/>
      <c r="B430" s="931" t="s">
        <v>351</v>
      </c>
      <c r="C430" s="932"/>
      <c r="D430" s="932"/>
      <c r="E430" s="933"/>
      <c r="F430" s="247"/>
    </row>
    <row r="431" spans="1:6" x14ac:dyDescent="0.2">
      <c r="A431" s="249"/>
      <c r="B431" s="922"/>
      <c r="C431" s="923"/>
      <c r="D431" s="923"/>
      <c r="E431" s="924"/>
      <c r="F431" s="247"/>
    </row>
    <row r="432" spans="1:6" x14ac:dyDescent="0.2">
      <c r="A432" s="249" t="s">
        <v>110</v>
      </c>
      <c r="B432" s="925" t="s">
        <v>111</v>
      </c>
      <c r="C432" s="926"/>
      <c r="D432" s="926"/>
      <c r="E432" s="927"/>
      <c r="F432" s="247"/>
    </row>
    <row r="433" spans="1:6" x14ac:dyDescent="0.2">
      <c r="A433" s="249"/>
      <c r="B433" s="922"/>
      <c r="C433" s="923"/>
      <c r="D433" s="923"/>
      <c r="E433" s="924"/>
      <c r="F433" s="247"/>
    </row>
    <row r="434" spans="1:6" x14ac:dyDescent="0.2">
      <c r="A434" s="249"/>
      <c r="B434" s="922" t="s">
        <v>112</v>
      </c>
      <c r="C434" s="923"/>
      <c r="D434" s="923"/>
      <c r="E434" s="924"/>
      <c r="F434" s="247"/>
    </row>
    <row r="435" spans="1:6" x14ac:dyDescent="0.2">
      <c r="A435" s="249"/>
      <c r="B435" s="922"/>
      <c r="C435" s="923"/>
      <c r="D435" s="923"/>
      <c r="E435" s="924"/>
      <c r="F435" s="247"/>
    </row>
    <row r="436" spans="1:6" x14ac:dyDescent="0.2">
      <c r="A436" s="249"/>
      <c r="B436" s="922" t="s">
        <v>890</v>
      </c>
      <c r="C436" s="923"/>
      <c r="D436" s="923"/>
      <c r="E436" s="924"/>
      <c r="F436" s="843"/>
    </row>
    <row r="437" spans="1:6" x14ac:dyDescent="0.2">
      <c r="A437" s="249"/>
      <c r="B437" s="931" t="s">
        <v>351</v>
      </c>
      <c r="C437" s="932"/>
      <c r="D437" s="932"/>
      <c r="E437" s="933"/>
      <c r="F437" s="247"/>
    </row>
    <row r="438" spans="1:6" x14ac:dyDescent="0.2">
      <c r="A438" s="249"/>
      <c r="B438" s="922"/>
      <c r="C438" s="923"/>
      <c r="D438" s="923"/>
      <c r="E438" s="924"/>
      <c r="F438" s="247"/>
    </row>
    <row r="439" spans="1:6" x14ac:dyDescent="0.2">
      <c r="A439" s="249" t="s">
        <v>113</v>
      </c>
      <c r="B439" s="925" t="s">
        <v>114</v>
      </c>
      <c r="C439" s="926"/>
      <c r="D439" s="926"/>
      <c r="E439" s="927"/>
      <c r="F439" s="247"/>
    </row>
    <row r="440" spans="1:6" x14ac:dyDescent="0.2">
      <c r="A440" s="249"/>
      <c r="B440" s="922"/>
      <c r="C440" s="923"/>
      <c r="D440" s="923"/>
      <c r="E440" s="924"/>
      <c r="F440" s="247"/>
    </row>
    <row r="441" spans="1:6" x14ac:dyDescent="0.2">
      <c r="A441" s="249"/>
      <c r="B441" s="922" t="s">
        <v>115</v>
      </c>
      <c r="C441" s="923"/>
      <c r="D441" s="923"/>
      <c r="E441" s="924"/>
      <c r="F441" s="247"/>
    </row>
    <row r="442" spans="1:6" x14ac:dyDescent="0.2">
      <c r="A442" s="249"/>
      <c r="B442" s="922"/>
      <c r="C442" s="923"/>
      <c r="D442" s="923"/>
      <c r="E442" s="924"/>
      <c r="F442" s="247"/>
    </row>
    <row r="443" spans="1:6" x14ac:dyDescent="0.2">
      <c r="A443" s="249"/>
      <c r="B443" s="922" t="s">
        <v>890</v>
      </c>
      <c r="C443" s="923"/>
      <c r="D443" s="923"/>
      <c r="E443" s="924"/>
      <c r="F443" s="843"/>
    </row>
    <row r="444" spans="1:6" x14ac:dyDescent="0.2">
      <c r="A444" s="249"/>
      <c r="B444" s="931" t="s">
        <v>351</v>
      </c>
      <c r="C444" s="932"/>
      <c r="D444" s="932"/>
      <c r="E444" s="933"/>
      <c r="F444" s="247"/>
    </row>
    <row r="445" spans="1:6" x14ac:dyDescent="0.2">
      <c r="A445" s="249"/>
      <c r="B445" s="922"/>
      <c r="C445" s="923"/>
      <c r="D445" s="923"/>
      <c r="E445" s="924"/>
      <c r="F445" s="247"/>
    </row>
    <row r="446" spans="1:6" x14ac:dyDescent="0.2">
      <c r="A446" s="249"/>
      <c r="B446" s="925" t="s">
        <v>116</v>
      </c>
      <c r="C446" s="926"/>
      <c r="D446" s="926"/>
      <c r="E446" s="927"/>
      <c r="F446" s="247"/>
    </row>
    <row r="447" spans="1:6" ht="6.95" customHeight="1" x14ac:dyDescent="0.2">
      <c r="A447" s="249"/>
      <c r="B447" s="922"/>
      <c r="C447" s="923"/>
      <c r="D447" s="923"/>
      <c r="E447" s="924"/>
      <c r="F447" s="247"/>
    </row>
    <row r="448" spans="1:6" x14ac:dyDescent="0.2">
      <c r="A448" s="249" t="s">
        <v>117</v>
      </c>
      <c r="B448" s="925" t="s">
        <v>118</v>
      </c>
      <c r="C448" s="926"/>
      <c r="D448" s="926"/>
      <c r="E448" s="927"/>
      <c r="F448" s="247"/>
    </row>
    <row r="449" spans="1:6" x14ac:dyDescent="0.2">
      <c r="A449" s="249"/>
      <c r="B449" s="922"/>
      <c r="C449" s="923"/>
      <c r="D449" s="923"/>
      <c r="E449" s="924"/>
      <c r="F449" s="247"/>
    </row>
    <row r="450" spans="1:6" x14ac:dyDescent="0.2">
      <c r="A450" s="249"/>
      <c r="B450" s="922" t="s">
        <v>119</v>
      </c>
      <c r="C450" s="923"/>
      <c r="D450" s="923"/>
      <c r="E450" s="924"/>
      <c r="F450" s="247"/>
    </row>
    <row r="451" spans="1:6" x14ac:dyDescent="0.2">
      <c r="A451" s="249"/>
      <c r="B451" s="922"/>
      <c r="C451" s="923"/>
      <c r="D451" s="923"/>
      <c r="E451" s="924"/>
      <c r="F451" s="247"/>
    </row>
    <row r="452" spans="1:6" x14ac:dyDescent="0.2">
      <c r="A452" s="249"/>
      <c r="B452" s="922" t="s">
        <v>890</v>
      </c>
      <c r="C452" s="923"/>
      <c r="D452" s="923"/>
      <c r="E452" s="924"/>
      <c r="F452" s="843"/>
    </row>
    <row r="453" spans="1:6" x14ac:dyDescent="0.2">
      <c r="A453" s="249"/>
      <c r="B453" s="931" t="s">
        <v>351</v>
      </c>
      <c r="C453" s="932"/>
      <c r="D453" s="932"/>
      <c r="E453" s="933"/>
      <c r="F453" s="247"/>
    </row>
    <row r="454" spans="1:6" x14ac:dyDescent="0.2">
      <c r="A454" s="249"/>
      <c r="B454" s="922"/>
      <c r="C454" s="923"/>
      <c r="D454" s="923"/>
      <c r="E454" s="924"/>
      <c r="F454" s="247"/>
    </row>
    <row r="455" spans="1:6" x14ac:dyDescent="0.2">
      <c r="A455" s="249" t="s">
        <v>120</v>
      </c>
      <c r="B455" s="925" t="s">
        <v>121</v>
      </c>
      <c r="C455" s="926"/>
      <c r="D455" s="926"/>
      <c r="E455" s="927"/>
      <c r="F455" s="247"/>
    </row>
    <row r="456" spans="1:6" x14ac:dyDescent="0.2">
      <c r="A456" s="249"/>
      <c r="B456" s="922"/>
      <c r="C456" s="923"/>
      <c r="D456" s="923"/>
      <c r="E456" s="924"/>
      <c r="F456" s="247"/>
    </row>
    <row r="457" spans="1:6" x14ac:dyDescent="0.2">
      <c r="A457" s="249"/>
      <c r="B457" s="922" t="s">
        <v>122</v>
      </c>
      <c r="C457" s="923"/>
      <c r="D457" s="923"/>
      <c r="E457" s="924"/>
      <c r="F457" s="247"/>
    </row>
    <row r="458" spans="1:6" x14ac:dyDescent="0.2">
      <c r="A458" s="249"/>
      <c r="B458" s="922"/>
      <c r="C458" s="923"/>
      <c r="D458" s="923"/>
      <c r="E458" s="924"/>
      <c r="F458" s="247"/>
    </row>
    <row r="459" spans="1:6" x14ac:dyDescent="0.2">
      <c r="A459" s="249"/>
      <c r="B459" s="922" t="s">
        <v>890</v>
      </c>
      <c r="C459" s="923"/>
      <c r="D459" s="923"/>
      <c r="E459" s="924"/>
      <c r="F459" s="843"/>
    </row>
    <row r="460" spans="1:6" x14ac:dyDescent="0.2">
      <c r="A460" s="249"/>
      <c r="B460" s="931" t="s">
        <v>351</v>
      </c>
      <c r="C460" s="932"/>
      <c r="D460" s="932"/>
      <c r="E460" s="933"/>
      <c r="F460" s="247"/>
    </row>
    <row r="461" spans="1:6" x14ac:dyDescent="0.2">
      <c r="A461" s="249"/>
      <c r="B461" s="265"/>
      <c r="C461" s="263"/>
      <c r="D461" s="263"/>
      <c r="E461" s="264"/>
      <c r="F461" s="247"/>
    </row>
    <row r="462" spans="1:6" x14ac:dyDescent="0.2">
      <c r="A462" s="249" t="s">
        <v>123</v>
      </c>
      <c r="B462" s="925" t="s">
        <v>124</v>
      </c>
      <c r="C462" s="926"/>
      <c r="D462" s="926"/>
      <c r="E462" s="927"/>
      <c r="F462" s="247"/>
    </row>
    <row r="463" spans="1:6" x14ac:dyDescent="0.2">
      <c r="A463" s="249"/>
      <c r="B463" s="922"/>
      <c r="C463" s="923"/>
      <c r="D463" s="923"/>
      <c r="E463" s="924"/>
      <c r="F463" s="247"/>
    </row>
    <row r="464" spans="1:6" x14ac:dyDescent="0.2">
      <c r="A464" s="249"/>
      <c r="B464" s="922" t="s">
        <v>125</v>
      </c>
      <c r="C464" s="923"/>
      <c r="D464" s="923"/>
      <c r="E464" s="924"/>
      <c r="F464" s="247"/>
    </row>
    <row r="465" spans="1:6" x14ac:dyDescent="0.2">
      <c r="A465" s="249"/>
      <c r="B465" s="922"/>
      <c r="C465" s="923"/>
      <c r="D465" s="923"/>
      <c r="E465" s="924"/>
      <c r="F465" s="247"/>
    </row>
    <row r="466" spans="1:6" x14ac:dyDescent="0.2">
      <c r="A466" s="249"/>
      <c r="B466" s="922" t="s">
        <v>615</v>
      </c>
      <c r="C466" s="923"/>
      <c r="D466" s="923"/>
      <c r="E466" s="924"/>
      <c r="F466" s="247"/>
    </row>
    <row r="467" spans="1:6" x14ac:dyDescent="0.2">
      <c r="A467" s="249"/>
      <c r="B467" s="922"/>
      <c r="C467" s="923"/>
      <c r="D467" s="923"/>
      <c r="E467" s="924"/>
      <c r="F467" s="247"/>
    </row>
    <row r="468" spans="1:6" ht="12.75" customHeight="1" x14ac:dyDescent="0.2">
      <c r="A468" s="249"/>
      <c r="B468" s="922" t="s">
        <v>890</v>
      </c>
      <c r="C468" s="923"/>
      <c r="D468" s="923"/>
      <c r="E468" s="924"/>
      <c r="F468" s="843"/>
    </row>
    <row r="469" spans="1:6" x14ac:dyDescent="0.2">
      <c r="A469" s="249"/>
      <c r="B469" s="931" t="s">
        <v>351</v>
      </c>
      <c r="C469" s="932"/>
      <c r="D469" s="932"/>
      <c r="E469" s="933"/>
      <c r="F469" s="247"/>
    </row>
    <row r="470" spans="1:6" x14ac:dyDescent="0.2">
      <c r="A470" s="249"/>
      <c r="B470" s="922"/>
      <c r="C470" s="923"/>
      <c r="D470" s="923"/>
      <c r="E470" s="924"/>
      <c r="F470" s="247"/>
    </row>
    <row r="471" spans="1:6" x14ac:dyDescent="0.2">
      <c r="A471" s="249" t="s">
        <v>126</v>
      </c>
      <c r="B471" s="925" t="s">
        <v>127</v>
      </c>
      <c r="C471" s="926"/>
      <c r="D471" s="926"/>
      <c r="E471" s="927"/>
      <c r="F471" s="247"/>
    </row>
    <row r="472" spans="1:6" x14ac:dyDescent="0.2">
      <c r="A472" s="249"/>
      <c r="B472" s="922"/>
      <c r="C472" s="923"/>
      <c r="D472" s="923"/>
      <c r="E472" s="924"/>
      <c r="F472" s="247"/>
    </row>
    <row r="473" spans="1:6" x14ac:dyDescent="0.2">
      <c r="A473" s="249"/>
      <c r="B473" s="922" t="s">
        <v>128</v>
      </c>
      <c r="C473" s="923"/>
      <c r="D473" s="923"/>
      <c r="E473" s="924"/>
      <c r="F473" s="247"/>
    </row>
    <row r="474" spans="1:6" x14ac:dyDescent="0.2">
      <c r="A474" s="249"/>
      <c r="B474" s="922"/>
      <c r="C474" s="923"/>
      <c r="D474" s="923"/>
      <c r="E474" s="924"/>
      <c r="F474" s="247"/>
    </row>
    <row r="475" spans="1:6" x14ac:dyDescent="0.2">
      <c r="A475" s="249"/>
      <c r="B475" s="922" t="s">
        <v>890</v>
      </c>
      <c r="C475" s="923"/>
      <c r="D475" s="923"/>
      <c r="E475" s="924"/>
      <c r="F475" s="843"/>
    </row>
    <row r="476" spans="1:6" x14ac:dyDescent="0.2">
      <c r="A476" s="249"/>
      <c r="B476" s="940" t="s">
        <v>351</v>
      </c>
      <c r="C476" s="932"/>
      <c r="D476" s="932"/>
      <c r="E476" s="933"/>
      <c r="F476" s="247"/>
    </row>
    <row r="477" spans="1:6" x14ac:dyDescent="0.2">
      <c r="A477" s="99"/>
      <c r="B477" s="936"/>
      <c r="C477" s="937"/>
      <c r="D477" s="937"/>
      <c r="E477" s="938"/>
      <c r="F477" s="7"/>
    </row>
    <row r="478" spans="1:6" x14ac:dyDescent="0.2">
      <c r="A478" s="249" t="s">
        <v>129</v>
      </c>
      <c r="B478" s="925" t="s">
        <v>130</v>
      </c>
      <c r="C478" s="926"/>
      <c r="D478" s="926"/>
      <c r="E478" s="927"/>
      <c r="F478" s="247"/>
    </row>
    <row r="479" spans="1:6" ht="6.95" customHeight="1" x14ac:dyDescent="0.2">
      <c r="A479" s="249"/>
      <c r="B479" s="922"/>
      <c r="C479" s="923"/>
      <c r="D479" s="923"/>
      <c r="E479" s="924"/>
      <c r="F479" s="247"/>
    </row>
    <row r="480" spans="1:6" ht="12.75" customHeight="1" x14ac:dyDescent="0.2">
      <c r="A480" s="249"/>
      <c r="B480" s="922" t="s">
        <v>131</v>
      </c>
      <c r="C480" s="923"/>
      <c r="D480" s="923"/>
      <c r="E480" s="924"/>
      <c r="F480" s="247"/>
    </row>
    <row r="481" spans="1:6" x14ac:dyDescent="0.2">
      <c r="A481" s="249"/>
      <c r="B481" s="922"/>
      <c r="C481" s="923"/>
      <c r="D481" s="923"/>
      <c r="E481" s="924"/>
      <c r="F481" s="247"/>
    </row>
    <row r="482" spans="1:6" x14ac:dyDescent="0.2">
      <c r="A482" s="249"/>
      <c r="B482" s="922" t="s">
        <v>890</v>
      </c>
      <c r="C482" s="923"/>
      <c r="D482" s="923"/>
      <c r="E482" s="924"/>
      <c r="F482" s="843"/>
    </row>
    <row r="483" spans="1:6" x14ac:dyDescent="0.2">
      <c r="A483" s="249"/>
      <c r="B483" s="931" t="s">
        <v>351</v>
      </c>
      <c r="C483" s="932"/>
      <c r="D483" s="932"/>
      <c r="E483" s="933"/>
      <c r="F483" s="247"/>
    </row>
    <row r="484" spans="1:6" x14ac:dyDescent="0.2">
      <c r="A484" s="249"/>
      <c r="B484" s="922"/>
      <c r="C484" s="923"/>
      <c r="D484" s="923"/>
      <c r="E484" s="924"/>
      <c r="F484" s="247"/>
    </row>
    <row r="485" spans="1:6" x14ac:dyDescent="0.2">
      <c r="A485" s="249" t="s">
        <v>132</v>
      </c>
      <c r="B485" s="925" t="s">
        <v>133</v>
      </c>
      <c r="C485" s="926"/>
      <c r="D485" s="926"/>
      <c r="E485" s="927"/>
      <c r="F485" s="247"/>
    </row>
    <row r="486" spans="1:6" x14ac:dyDescent="0.2">
      <c r="A486" s="249"/>
      <c r="B486" s="922"/>
      <c r="C486" s="923"/>
      <c r="D486" s="923"/>
      <c r="E486" s="924"/>
      <c r="F486" s="247"/>
    </row>
    <row r="487" spans="1:6" x14ac:dyDescent="0.2">
      <c r="A487" s="249"/>
      <c r="B487" s="922" t="s">
        <v>134</v>
      </c>
      <c r="C487" s="923"/>
      <c r="D487" s="923"/>
      <c r="E487" s="924"/>
      <c r="F487" s="247"/>
    </row>
    <row r="488" spans="1:6" x14ac:dyDescent="0.2">
      <c r="A488" s="249"/>
      <c r="B488" s="922"/>
      <c r="C488" s="923"/>
      <c r="D488" s="923"/>
      <c r="E488" s="924"/>
      <c r="F488" s="247"/>
    </row>
    <row r="489" spans="1:6" x14ac:dyDescent="0.2">
      <c r="A489" s="249"/>
      <c r="B489" s="922" t="s">
        <v>135</v>
      </c>
      <c r="C489" s="923"/>
      <c r="D489" s="923"/>
      <c r="E489" s="924"/>
      <c r="F489" s="247"/>
    </row>
    <row r="490" spans="1:6" ht="6.95" customHeight="1" x14ac:dyDescent="0.2">
      <c r="A490" s="249"/>
      <c r="B490" s="922"/>
      <c r="C490" s="923"/>
      <c r="D490" s="923"/>
      <c r="E490" s="924"/>
      <c r="F490" s="247"/>
    </row>
    <row r="491" spans="1:6" x14ac:dyDescent="0.2">
      <c r="A491" s="249"/>
      <c r="B491" s="922" t="s">
        <v>31</v>
      </c>
      <c r="C491" s="923"/>
      <c r="D491" s="923"/>
      <c r="E491" s="924"/>
      <c r="F491" s="247"/>
    </row>
    <row r="492" spans="1:6" ht="6.95" customHeight="1" x14ac:dyDescent="0.2">
      <c r="A492" s="249"/>
      <c r="B492" s="922"/>
      <c r="C492" s="923"/>
      <c r="D492" s="923"/>
      <c r="E492" s="924"/>
      <c r="F492" s="247"/>
    </row>
    <row r="493" spans="1:6" x14ac:dyDescent="0.2">
      <c r="A493" s="249"/>
      <c r="B493" s="922" t="s">
        <v>890</v>
      </c>
      <c r="C493" s="923"/>
      <c r="D493" s="923"/>
      <c r="E493" s="924"/>
      <c r="F493" s="843"/>
    </row>
    <row r="494" spans="1:6" x14ac:dyDescent="0.2">
      <c r="A494" s="249"/>
      <c r="B494" s="931" t="s">
        <v>351</v>
      </c>
      <c r="C494" s="932"/>
      <c r="D494" s="932"/>
      <c r="E494" s="933"/>
      <c r="F494" s="247"/>
    </row>
    <row r="495" spans="1:6" x14ac:dyDescent="0.2">
      <c r="A495" s="249"/>
      <c r="B495" s="922"/>
      <c r="C495" s="923"/>
      <c r="D495" s="923"/>
      <c r="E495" s="924"/>
      <c r="F495" s="247"/>
    </row>
    <row r="496" spans="1:6" x14ac:dyDescent="0.2">
      <c r="A496" s="249" t="s">
        <v>136</v>
      </c>
      <c r="B496" s="925" t="s">
        <v>616</v>
      </c>
      <c r="C496" s="926"/>
      <c r="D496" s="926"/>
      <c r="E496" s="927"/>
      <c r="F496" s="247"/>
    </row>
    <row r="497" spans="1:6" x14ac:dyDescent="0.2">
      <c r="A497" s="249"/>
      <c r="B497" s="922"/>
      <c r="C497" s="923"/>
      <c r="D497" s="923"/>
      <c r="E497" s="924"/>
      <c r="F497" s="247"/>
    </row>
    <row r="498" spans="1:6" x14ac:dyDescent="0.2">
      <c r="A498" s="249"/>
      <c r="B498" s="922" t="s">
        <v>137</v>
      </c>
      <c r="C498" s="923"/>
      <c r="D498" s="923"/>
      <c r="E498" s="924"/>
      <c r="F498" s="247"/>
    </row>
    <row r="499" spans="1:6" x14ac:dyDescent="0.2">
      <c r="A499" s="249"/>
      <c r="B499" s="922"/>
      <c r="C499" s="923"/>
      <c r="D499" s="923"/>
      <c r="E499" s="924"/>
      <c r="F499" s="247"/>
    </row>
    <row r="500" spans="1:6" ht="12.75" customHeight="1" x14ac:dyDescent="0.2">
      <c r="A500" s="249"/>
      <c r="B500" s="922" t="s">
        <v>890</v>
      </c>
      <c r="C500" s="923"/>
      <c r="D500" s="923"/>
      <c r="E500" s="924"/>
      <c r="F500" s="843"/>
    </row>
    <row r="501" spans="1:6" x14ac:dyDescent="0.2">
      <c r="A501" s="249"/>
      <c r="B501" s="931" t="s">
        <v>351</v>
      </c>
      <c r="C501" s="932"/>
      <c r="D501" s="932"/>
      <c r="E501" s="933"/>
      <c r="F501" s="247"/>
    </row>
    <row r="502" spans="1:6" x14ac:dyDescent="0.2">
      <c r="A502" s="249"/>
      <c r="B502" s="922"/>
      <c r="C502" s="923"/>
      <c r="D502" s="923"/>
      <c r="E502" s="924"/>
      <c r="F502" s="247"/>
    </row>
    <row r="503" spans="1:6" x14ac:dyDescent="0.2">
      <c r="A503" s="249"/>
      <c r="B503" s="925" t="s">
        <v>138</v>
      </c>
      <c r="C503" s="926"/>
      <c r="D503" s="926"/>
      <c r="E503" s="927"/>
      <c r="F503" s="247"/>
    </row>
    <row r="504" spans="1:6" ht="6.95" customHeight="1" x14ac:dyDescent="0.2">
      <c r="A504" s="249"/>
      <c r="B504" s="922"/>
      <c r="C504" s="923"/>
      <c r="D504" s="923"/>
      <c r="E504" s="924"/>
      <c r="F504" s="247"/>
    </row>
    <row r="505" spans="1:6" x14ac:dyDescent="0.2">
      <c r="A505" s="249" t="s">
        <v>139</v>
      </c>
      <c r="B505" s="925" t="s">
        <v>140</v>
      </c>
      <c r="C505" s="926"/>
      <c r="D505" s="926"/>
      <c r="E505" s="927"/>
      <c r="F505" s="247"/>
    </row>
    <row r="506" spans="1:6" ht="6.95" customHeight="1" x14ac:dyDescent="0.2">
      <c r="A506" s="249"/>
      <c r="B506" s="253"/>
      <c r="C506" s="241"/>
      <c r="D506" s="241"/>
      <c r="E506" s="254"/>
      <c r="F506" s="247"/>
    </row>
    <row r="507" spans="1:6" x14ac:dyDescent="0.2">
      <c r="A507" s="249"/>
      <c r="B507" s="922" t="s">
        <v>141</v>
      </c>
      <c r="C507" s="923"/>
      <c r="D507" s="923"/>
      <c r="E507" s="924"/>
      <c r="F507" s="247"/>
    </row>
    <row r="508" spans="1:6" ht="6.95" customHeight="1" x14ac:dyDescent="0.2">
      <c r="A508" s="249"/>
      <c r="B508" s="255"/>
      <c r="C508" s="239"/>
      <c r="D508" s="239"/>
      <c r="E508" s="256"/>
      <c r="F508" s="247"/>
    </row>
    <row r="509" spans="1:6" x14ac:dyDescent="0.2">
      <c r="A509" s="249"/>
      <c r="B509" s="922" t="s">
        <v>142</v>
      </c>
      <c r="C509" s="923"/>
      <c r="D509" s="923"/>
      <c r="E509" s="924"/>
      <c r="F509" s="247"/>
    </row>
    <row r="510" spans="1:6" ht="6.95" customHeight="1" x14ac:dyDescent="0.2">
      <c r="A510" s="249"/>
      <c r="B510" s="255"/>
      <c r="C510" s="239"/>
      <c r="D510" s="239"/>
      <c r="E510" s="256"/>
      <c r="F510" s="247"/>
    </row>
    <row r="511" spans="1:6" ht="26.25" customHeight="1" x14ac:dyDescent="0.2">
      <c r="A511" s="249"/>
      <c r="B511" s="922" t="s">
        <v>143</v>
      </c>
      <c r="C511" s="923"/>
      <c r="D511" s="923"/>
      <c r="E511" s="924"/>
      <c r="F511" s="247"/>
    </row>
    <row r="512" spans="1:6" ht="6.95" customHeight="1" x14ac:dyDescent="0.2">
      <c r="A512" s="249"/>
      <c r="B512" s="255"/>
      <c r="C512" s="239"/>
      <c r="D512" s="239"/>
      <c r="E512" s="256"/>
      <c r="F512" s="247"/>
    </row>
    <row r="513" spans="1:6" ht="289.5" customHeight="1" x14ac:dyDescent="0.2">
      <c r="A513" s="249"/>
      <c r="B513" s="939" t="s">
        <v>617</v>
      </c>
      <c r="C513" s="923"/>
      <c r="D513" s="923"/>
      <c r="E513" s="924"/>
      <c r="F513" s="247"/>
    </row>
    <row r="514" spans="1:6" x14ac:dyDescent="0.2">
      <c r="A514" s="99"/>
      <c r="B514" s="102"/>
      <c r="C514" s="103"/>
      <c r="D514" s="103"/>
      <c r="E514" s="104"/>
      <c r="F514" s="105"/>
    </row>
    <row r="515" spans="1:6" ht="285" customHeight="1" x14ac:dyDescent="0.2">
      <c r="A515" s="249"/>
      <c r="B515" s="922" t="s">
        <v>618</v>
      </c>
      <c r="C515" s="923"/>
      <c r="D515" s="923"/>
      <c r="E515" s="924"/>
      <c r="F515" s="247"/>
    </row>
    <row r="516" spans="1:6" x14ac:dyDescent="0.2">
      <c r="A516" s="249"/>
      <c r="B516" s="922"/>
      <c r="C516" s="923"/>
      <c r="D516" s="923"/>
      <c r="E516" s="924"/>
      <c r="F516" s="247"/>
    </row>
    <row r="517" spans="1:6" x14ac:dyDescent="0.2">
      <c r="A517" s="249"/>
      <c r="B517" s="922" t="s">
        <v>144</v>
      </c>
      <c r="C517" s="923"/>
      <c r="D517" s="923"/>
      <c r="E517" s="924"/>
      <c r="F517" s="247"/>
    </row>
    <row r="518" spans="1:6" x14ac:dyDescent="0.2">
      <c r="A518" s="249"/>
      <c r="B518" s="922"/>
      <c r="C518" s="923"/>
      <c r="D518" s="923"/>
      <c r="E518" s="924"/>
      <c r="F518" s="247"/>
    </row>
    <row r="519" spans="1:6" ht="27.75" customHeight="1" x14ac:dyDescent="0.2">
      <c r="A519" s="249"/>
      <c r="B519" s="922" t="s">
        <v>145</v>
      </c>
      <c r="C519" s="923"/>
      <c r="D519" s="923"/>
      <c r="E519" s="924"/>
      <c r="F519" s="247"/>
    </row>
    <row r="520" spans="1:6" x14ac:dyDescent="0.2">
      <c r="A520" s="249"/>
      <c r="B520" s="922"/>
      <c r="C520" s="923"/>
      <c r="D520" s="923"/>
      <c r="E520" s="924"/>
      <c r="F520" s="247"/>
    </row>
    <row r="521" spans="1:6" ht="12.75" customHeight="1" x14ac:dyDescent="0.2">
      <c r="A521" s="249"/>
      <c r="B521" s="922" t="s">
        <v>890</v>
      </c>
      <c r="C521" s="923"/>
      <c r="D521" s="923"/>
      <c r="E521" s="924"/>
      <c r="F521" s="843"/>
    </row>
    <row r="522" spans="1:6" x14ac:dyDescent="0.2">
      <c r="A522" s="249"/>
      <c r="B522" s="931" t="s">
        <v>351</v>
      </c>
      <c r="C522" s="932"/>
      <c r="D522" s="932"/>
      <c r="E522" s="933"/>
      <c r="F522" s="247"/>
    </row>
    <row r="523" spans="1:6" x14ac:dyDescent="0.2">
      <c r="A523" s="249"/>
      <c r="B523" s="922"/>
      <c r="C523" s="923"/>
      <c r="D523" s="923"/>
      <c r="E523" s="924"/>
      <c r="F523" s="247"/>
    </row>
    <row r="524" spans="1:6" x14ac:dyDescent="0.2">
      <c r="A524" s="249" t="s">
        <v>146</v>
      </c>
      <c r="B524" s="925" t="s">
        <v>147</v>
      </c>
      <c r="C524" s="926"/>
      <c r="D524" s="926"/>
      <c r="E524" s="927"/>
      <c r="F524" s="247"/>
    </row>
    <row r="525" spans="1:6" x14ac:dyDescent="0.2">
      <c r="A525" s="249"/>
      <c r="B525" s="922"/>
      <c r="C525" s="923"/>
      <c r="D525" s="923"/>
      <c r="E525" s="924"/>
      <c r="F525" s="247"/>
    </row>
    <row r="526" spans="1:6" x14ac:dyDescent="0.2">
      <c r="A526" s="249"/>
      <c r="B526" s="922" t="s">
        <v>148</v>
      </c>
      <c r="C526" s="923"/>
      <c r="D526" s="923"/>
      <c r="E526" s="924"/>
      <c r="F526" s="247"/>
    </row>
    <row r="527" spans="1:6" x14ac:dyDescent="0.2">
      <c r="A527" s="249"/>
      <c r="B527" s="922"/>
      <c r="C527" s="923"/>
      <c r="D527" s="923"/>
      <c r="E527" s="924"/>
      <c r="F527" s="247"/>
    </row>
    <row r="528" spans="1:6" ht="24.75" customHeight="1" x14ac:dyDescent="0.2">
      <c r="A528" s="249"/>
      <c r="B528" s="922" t="s">
        <v>149</v>
      </c>
      <c r="C528" s="923"/>
      <c r="D528" s="923"/>
      <c r="E528" s="924"/>
      <c r="F528" s="247"/>
    </row>
    <row r="529" spans="1:6" x14ac:dyDescent="0.2">
      <c r="A529" s="249"/>
      <c r="B529" s="922"/>
      <c r="C529" s="923"/>
      <c r="D529" s="923"/>
      <c r="E529" s="924"/>
      <c r="F529" s="247"/>
    </row>
    <row r="530" spans="1:6" x14ac:dyDescent="0.2">
      <c r="A530" s="249"/>
      <c r="B530" s="922" t="s">
        <v>619</v>
      </c>
      <c r="C530" s="923"/>
      <c r="D530" s="923"/>
      <c r="E530" s="924"/>
      <c r="F530" s="247"/>
    </row>
    <row r="531" spans="1:6" x14ac:dyDescent="0.2">
      <c r="A531" s="249"/>
      <c r="B531" s="255"/>
      <c r="C531" s="239"/>
      <c r="D531" s="239"/>
      <c r="E531" s="256"/>
      <c r="F531" s="247"/>
    </row>
    <row r="532" spans="1:6" ht="12.75" customHeight="1" x14ac:dyDescent="0.2">
      <c r="A532" s="249"/>
      <c r="B532" s="922" t="s">
        <v>890</v>
      </c>
      <c r="C532" s="923"/>
      <c r="D532" s="923"/>
      <c r="E532" s="924"/>
      <c r="F532" s="843"/>
    </row>
    <row r="533" spans="1:6" x14ac:dyDescent="0.2">
      <c r="A533" s="249"/>
      <c r="B533" s="931" t="s">
        <v>351</v>
      </c>
      <c r="C533" s="932"/>
      <c r="D533" s="932"/>
      <c r="E533" s="933"/>
      <c r="F533" s="247"/>
    </row>
    <row r="534" spans="1:6" x14ac:dyDescent="0.2">
      <c r="A534" s="249"/>
      <c r="B534" s="255"/>
      <c r="C534" s="239"/>
      <c r="D534" s="239"/>
      <c r="E534" s="256"/>
      <c r="F534" s="247"/>
    </row>
    <row r="535" spans="1:6" x14ac:dyDescent="0.2">
      <c r="A535" s="251" t="s">
        <v>150</v>
      </c>
      <c r="B535" s="925" t="s">
        <v>151</v>
      </c>
      <c r="C535" s="926"/>
      <c r="D535" s="926"/>
      <c r="E535" s="927"/>
      <c r="F535" s="247"/>
    </row>
    <row r="536" spans="1:6" ht="8.25" customHeight="1" x14ac:dyDescent="0.2">
      <c r="A536" s="249"/>
      <c r="B536" s="922"/>
      <c r="C536" s="923"/>
      <c r="D536" s="923"/>
      <c r="E536" s="924"/>
      <c r="F536" s="247"/>
    </row>
    <row r="537" spans="1:6" x14ac:dyDescent="0.2">
      <c r="A537" s="249"/>
      <c r="B537" s="922" t="s">
        <v>152</v>
      </c>
      <c r="C537" s="923"/>
      <c r="D537" s="923"/>
      <c r="E537" s="924"/>
      <c r="F537" s="247"/>
    </row>
    <row r="538" spans="1:6" x14ac:dyDescent="0.2">
      <c r="A538" s="249"/>
      <c r="B538" s="922"/>
      <c r="C538" s="923"/>
      <c r="D538" s="923"/>
      <c r="E538" s="924"/>
      <c r="F538" s="247"/>
    </row>
    <row r="539" spans="1:6" x14ac:dyDescent="0.2">
      <c r="A539" s="249"/>
      <c r="B539" s="922" t="s">
        <v>890</v>
      </c>
      <c r="C539" s="923"/>
      <c r="D539" s="923"/>
      <c r="E539" s="924"/>
      <c r="F539" s="843"/>
    </row>
    <row r="540" spans="1:6" x14ac:dyDescent="0.2">
      <c r="A540" s="249"/>
      <c r="B540" s="931" t="s">
        <v>351</v>
      </c>
      <c r="C540" s="932"/>
      <c r="D540" s="932"/>
      <c r="E540" s="933"/>
      <c r="F540" s="247"/>
    </row>
    <row r="541" spans="1:6" x14ac:dyDescent="0.2">
      <c r="A541" s="249"/>
      <c r="B541" s="922"/>
      <c r="C541" s="923"/>
      <c r="D541" s="923"/>
      <c r="E541" s="924"/>
      <c r="F541" s="247"/>
    </row>
    <row r="542" spans="1:6" x14ac:dyDescent="0.2">
      <c r="A542" s="249" t="s">
        <v>153</v>
      </c>
      <c r="B542" s="925" t="s">
        <v>154</v>
      </c>
      <c r="C542" s="926"/>
      <c r="D542" s="926"/>
      <c r="E542" s="927"/>
      <c r="F542" s="247"/>
    </row>
    <row r="543" spans="1:6" ht="9" customHeight="1" x14ac:dyDescent="0.2">
      <c r="A543" s="249"/>
      <c r="B543" s="922"/>
      <c r="C543" s="923"/>
      <c r="D543" s="923"/>
      <c r="E543" s="924"/>
      <c r="F543" s="247"/>
    </row>
    <row r="544" spans="1:6" x14ac:dyDescent="0.2">
      <c r="A544" s="249"/>
      <c r="B544" s="922" t="s">
        <v>155</v>
      </c>
      <c r="C544" s="923"/>
      <c r="D544" s="923"/>
      <c r="E544" s="924"/>
      <c r="F544" s="247"/>
    </row>
    <row r="545" spans="1:6" x14ac:dyDescent="0.2">
      <c r="A545" s="249"/>
      <c r="B545" s="922" t="s">
        <v>620</v>
      </c>
      <c r="C545" s="923"/>
      <c r="D545" s="923"/>
      <c r="E545" s="924"/>
      <c r="F545" s="247"/>
    </row>
    <row r="546" spans="1:6" x14ac:dyDescent="0.2">
      <c r="A546" s="249"/>
      <c r="B546" s="922"/>
      <c r="C546" s="923"/>
      <c r="D546" s="923"/>
      <c r="E546" s="924"/>
      <c r="F546" s="247"/>
    </row>
    <row r="547" spans="1:6" ht="19.5" customHeight="1" x14ac:dyDescent="0.2">
      <c r="A547" s="249"/>
      <c r="B547" s="922" t="s">
        <v>621</v>
      </c>
      <c r="C547" s="923"/>
      <c r="D547" s="923"/>
      <c r="E547" s="924"/>
      <c r="F547" s="247"/>
    </row>
    <row r="548" spans="1:6" x14ac:dyDescent="0.2">
      <c r="A548" s="99"/>
      <c r="B548" s="936"/>
      <c r="C548" s="937"/>
      <c r="D548" s="937"/>
      <c r="E548" s="938"/>
      <c r="F548" s="105"/>
    </row>
    <row r="549" spans="1:6" ht="38.450000000000003" customHeight="1" x14ac:dyDescent="0.2">
      <c r="A549" s="249"/>
      <c r="B549" s="922" t="s">
        <v>622</v>
      </c>
      <c r="C549" s="923"/>
      <c r="D549" s="923"/>
      <c r="E549" s="924"/>
      <c r="F549" s="247"/>
    </row>
    <row r="550" spans="1:6" x14ac:dyDescent="0.2">
      <c r="A550" s="249"/>
      <c r="B550" s="255"/>
      <c r="C550" s="239"/>
      <c r="D550" s="239"/>
      <c r="E550" s="256"/>
      <c r="F550" s="247"/>
    </row>
    <row r="551" spans="1:6" ht="39" customHeight="1" x14ac:dyDescent="0.2">
      <c r="A551" s="249"/>
      <c r="B551" s="922" t="s">
        <v>623</v>
      </c>
      <c r="C551" s="923"/>
      <c r="D551" s="923"/>
      <c r="E551" s="924"/>
      <c r="F551" s="247"/>
    </row>
    <row r="552" spans="1:6" x14ac:dyDescent="0.2">
      <c r="A552" s="249"/>
      <c r="B552" s="922"/>
      <c r="C552" s="923"/>
      <c r="D552" s="923"/>
      <c r="E552" s="924"/>
      <c r="F552" s="247"/>
    </row>
    <row r="553" spans="1:6" ht="12.75" customHeight="1" x14ac:dyDescent="0.2">
      <c r="A553" s="249"/>
      <c r="B553" s="922" t="s">
        <v>890</v>
      </c>
      <c r="C553" s="923"/>
      <c r="D553" s="923"/>
      <c r="E553" s="924"/>
      <c r="F553" s="843"/>
    </row>
    <row r="554" spans="1:6" x14ac:dyDescent="0.2">
      <c r="A554" s="249"/>
      <c r="B554" s="931" t="s">
        <v>351</v>
      </c>
      <c r="C554" s="932"/>
      <c r="D554" s="932"/>
      <c r="E554" s="933"/>
      <c r="F554" s="247"/>
    </row>
    <row r="555" spans="1:6" x14ac:dyDescent="0.2">
      <c r="A555" s="249"/>
      <c r="B555" s="922"/>
      <c r="C555" s="923"/>
      <c r="D555" s="923"/>
      <c r="E555" s="924"/>
      <c r="F555" s="247"/>
    </row>
    <row r="556" spans="1:6" x14ac:dyDescent="0.2">
      <c r="A556" s="249" t="s">
        <v>156</v>
      </c>
      <c r="B556" s="925" t="s">
        <v>157</v>
      </c>
      <c r="C556" s="926"/>
      <c r="D556" s="926"/>
      <c r="E556" s="927"/>
      <c r="F556" s="247"/>
    </row>
    <row r="557" spans="1:6" x14ac:dyDescent="0.2">
      <c r="A557" s="249"/>
      <c r="B557" s="922"/>
      <c r="C557" s="923"/>
      <c r="D557" s="923"/>
      <c r="E557" s="924"/>
      <c r="F557" s="247"/>
    </row>
    <row r="558" spans="1:6" x14ac:dyDescent="0.2">
      <c r="A558" s="249"/>
      <c r="B558" s="922" t="s">
        <v>158</v>
      </c>
      <c r="C558" s="923"/>
      <c r="D558" s="923"/>
      <c r="E558" s="924"/>
      <c r="F558" s="247"/>
    </row>
    <row r="559" spans="1:6" x14ac:dyDescent="0.2">
      <c r="A559" s="249"/>
      <c r="B559" s="922"/>
      <c r="C559" s="923"/>
      <c r="D559" s="923"/>
      <c r="E559" s="924"/>
      <c r="F559" s="247"/>
    </row>
    <row r="560" spans="1:6" ht="12.75" customHeight="1" x14ac:dyDescent="0.2">
      <c r="A560" s="249"/>
      <c r="B560" s="922" t="s">
        <v>890</v>
      </c>
      <c r="C560" s="923"/>
      <c r="D560" s="923"/>
      <c r="E560" s="924"/>
      <c r="F560" s="843"/>
    </row>
    <row r="561" spans="1:6" x14ac:dyDescent="0.2">
      <c r="A561" s="249"/>
      <c r="B561" s="931" t="s">
        <v>351</v>
      </c>
      <c r="C561" s="932"/>
      <c r="D561" s="932"/>
      <c r="E561" s="933"/>
      <c r="F561" s="247"/>
    </row>
    <row r="562" spans="1:6" x14ac:dyDescent="0.2">
      <c r="A562" s="249"/>
      <c r="B562" s="922"/>
      <c r="C562" s="923"/>
      <c r="D562" s="923"/>
      <c r="E562" s="924"/>
      <c r="F562" s="247"/>
    </row>
    <row r="563" spans="1:6" x14ac:dyDescent="0.2">
      <c r="A563" s="249" t="s">
        <v>159</v>
      </c>
      <c r="B563" s="925" t="s">
        <v>624</v>
      </c>
      <c r="C563" s="926"/>
      <c r="D563" s="926"/>
      <c r="E563" s="927"/>
      <c r="F563" s="247"/>
    </row>
    <row r="564" spans="1:6" x14ac:dyDescent="0.2">
      <c r="A564" s="249"/>
      <c r="B564" s="922"/>
      <c r="C564" s="923"/>
      <c r="D564" s="923"/>
      <c r="E564" s="924"/>
      <c r="F564" s="247"/>
    </row>
    <row r="565" spans="1:6" x14ac:dyDescent="0.2">
      <c r="A565" s="249"/>
      <c r="B565" s="922" t="s">
        <v>160</v>
      </c>
      <c r="C565" s="923"/>
      <c r="D565" s="923"/>
      <c r="E565" s="924"/>
      <c r="F565" s="247"/>
    </row>
    <row r="566" spans="1:6" x14ac:dyDescent="0.2">
      <c r="A566" s="249"/>
      <c r="B566" s="922"/>
      <c r="C566" s="923"/>
      <c r="D566" s="923"/>
      <c r="E566" s="924"/>
      <c r="F566" s="247"/>
    </row>
    <row r="567" spans="1:6" x14ac:dyDescent="0.2">
      <c r="A567" s="249"/>
      <c r="B567" s="922" t="s">
        <v>161</v>
      </c>
      <c r="C567" s="923"/>
      <c r="D567" s="923"/>
      <c r="E567" s="924"/>
      <c r="F567" s="247"/>
    </row>
    <row r="568" spans="1:6" x14ac:dyDescent="0.2">
      <c r="A568" s="249"/>
      <c r="B568" s="922"/>
      <c r="C568" s="923"/>
      <c r="D568" s="923"/>
      <c r="E568" s="924"/>
      <c r="F568" s="247"/>
    </row>
    <row r="569" spans="1:6" x14ac:dyDescent="0.2">
      <c r="A569" s="249"/>
      <c r="B569" s="922" t="s">
        <v>162</v>
      </c>
      <c r="C569" s="923"/>
      <c r="D569" s="923"/>
      <c r="E569" s="924"/>
      <c r="F569" s="247"/>
    </row>
    <row r="570" spans="1:6" x14ac:dyDescent="0.2">
      <c r="A570" s="249"/>
      <c r="B570" s="922"/>
      <c r="C570" s="923"/>
      <c r="D570" s="923"/>
      <c r="E570" s="924"/>
      <c r="F570" s="247"/>
    </row>
    <row r="571" spans="1:6" ht="26.25" customHeight="1" x14ac:dyDescent="0.2">
      <c r="A571" s="249"/>
      <c r="B571" s="922" t="s">
        <v>163</v>
      </c>
      <c r="C571" s="923"/>
      <c r="D571" s="923"/>
      <c r="E571" s="924"/>
      <c r="F571" s="247"/>
    </row>
    <row r="572" spans="1:6" x14ac:dyDescent="0.2">
      <c r="A572" s="249"/>
      <c r="B572" s="922"/>
      <c r="C572" s="923"/>
      <c r="D572" s="923"/>
      <c r="E572" s="924"/>
      <c r="F572" s="247"/>
    </row>
    <row r="573" spans="1:6" ht="27.75" customHeight="1" x14ac:dyDescent="0.2">
      <c r="A573" s="249"/>
      <c r="B573" s="922" t="s">
        <v>625</v>
      </c>
      <c r="C573" s="923"/>
      <c r="D573" s="923"/>
      <c r="E573" s="924"/>
      <c r="F573" s="247"/>
    </row>
    <row r="574" spans="1:6" x14ac:dyDescent="0.2">
      <c r="A574" s="249"/>
      <c r="B574" s="922"/>
      <c r="C574" s="923"/>
      <c r="D574" s="923"/>
      <c r="E574" s="924"/>
      <c r="F574" s="247"/>
    </row>
    <row r="575" spans="1:6" ht="27" customHeight="1" x14ac:dyDescent="0.2">
      <c r="A575" s="249"/>
      <c r="B575" s="922" t="s">
        <v>626</v>
      </c>
      <c r="C575" s="923"/>
      <c r="D575" s="923"/>
      <c r="E575" s="924"/>
      <c r="F575" s="247"/>
    </row>
    <row r="576" spans="1:6" x14ac:dyDescent="0.2">
      <c r="A576" s="249"/>
      <c r="B576" s="922"/>
      <c r="C576" s="923"/>
      <c r="D576" s="923"/>
      <c r="E576" s="924"/>
      <c r="F576" s="247"/>
    </row>
    <row r="577" spans="1:6" x14ac:dyDescent="0.2">
      <c r="A577" s="249"/>
      <c r="B577" s="922" t="s">
        <v>164</v>
      </c>
      <c r="C577" s="923"/>
      <c r="D577" s="923"/>
      <c r="E577" s="924"/>
      <c r="F577" s="247"/>
    </row>
    <row r="578" spans="1:6" x14ac:dyDescent="0.2">
      <c r="A578" s="249"/>
      <c r="B578" s="922"/>
      <c r="C578" s="923"/>
      <c r="D578" s="923"/>
      <c r="E578" s="924"/>
      <c r="F578" s="247"/>
    </row>
    <row r="579" spans="1:6" x14ac:dyDescent="0.2">
      <c r="A579" s="249"/>
      <c r="B579" s="922" t="s">
        <v>165</v>
      </c>
      <c r="C579" s="923"/>
      <c r="D579" s="923"/>
      <c r="E579" s="924"/>
      <c r="F579" s="247"/>
    </row>
    <row r="580" spans="1:6" x14ac:dyDescent="0.2">
      <c r="A580" s="249"/>
      <c r="B580" s="922"/>
      <c r="C580" s="923"/>
      <c r="D580" s="923"/>
      <c r="E580" s="924"/>
      <c r="F580" s="247"/>
    </row>
    <row r="581" spans="1:6" ht="83.45" customHeight="1" x14ac:dyDescent="0.2">
      <c r="A581" s="249"/>
      <c r="B581" s="922" t="s">
        <v>627</v>
      </c>
      <c r="C581" s="923"/>
      <c r="D581" s="923"/>
      <c r="E581" s="924"/>
      <c r="F581" s="247"/>
    </row>
    <row r="582" spans="1:6" x14ac:dyDescent="0.2">
      <c r="A582" s="249"/>
      <c r="B582" s="922"/>
      <c r="C582" s="923"/>
      <c r="D582" s="923"/>
      <c r="E582" s="924"/>
      <c r="F582" s="247"/>
    </row>
    <row r="583" spans="1:6" x14ac:dyDescent="0.2">
      <c r="A583" s="249"/>
      <c r="B583" s="922" t="s">
        <v>890</v>
      </c>
      <c r="C583" s="923"/>
      <c r="D583" s="923"/>
      <c r="E583" s="924"/>
      <c r="F583" s="843"/>
    </row>
    <row r="584" spans="1:6" x14ac:dyDescent="0.2">
      <c r="A584" s="249"/>
      <c r="B584" s="931" t="s">
        <v>351</v>
      </c>
      <c r="C584" s="932"/>
      <c r="D584" s="932"/>
      <c r="E584" s="933"/>
      <c r="F584" s="247"/>
    </row>
    <row r="585" spans="1:6" x14ac:dyDescent="0.2">
      <c r="A585" s="248"/>
      <c r="B585" s="255"/>
      <c r="C585" s="239"/>
      <c r="D585" s="239"/>
      <c r="E585" s="256"/>
      <c r="F585" s="247"/>
    </row>
    <row r="586" spans="1:6" x14ac:dyDescent="0.2">
      <c r="A586" s="248"/>
      <c r="B586" s="262"/>
      <c r="C586" s="239"/>
      <c r="D586" s="239"/>
      <c r="E586" s="256"/>
      <c r="F586" s="247"/>
    </row>
    <row r="587" spans="1:6" x14ac:dyDescent="0.2">
      <c r="A587" s="248"/>
      <c r="B587" s="262"/>
      <c r="C587" s="239"/>
      <c r="D587" s="239"/>
      <c r="E587" s="256"/>
      <c r="F587" s="247"/>
    </row>
    <row r="588" spans="1:6" x14ac:dyDescent="0.2">
      <c r="A588" s="248"/>
      <c r="B588" s="262"/>
      <c r="C588" s="239"/>
      <c r="D588" s="239"/>
      <c r="E588" s="256"/>
      <c r="F588" s="247"/>
    </row>
    <row r="589" spans="1:6" x14ac:dyDescent="0.2">
      <c r="A589" s="248"/>
      <c r="B589" s="262"/>
      <c r="C589" s="239"/>
      <c r="D589" s="239"/>
      <c r="E589" s="256"/>
      <c r="F589" s="247"/>
    </row>
    <row r="590" spans="1:6" x14ac:dyDescent="0.2">
      <c r="A590" s="248"/>
      <c r="B590" s="262"/>
      <c r="C590" s="239"/>
      <c r="D590" s="239"/>
      <c r="E590" s="256"/>
      <c r="F590" s="247"/>
    </row>
    <row r="591" spans="1:6" x14ac:dyDescent="0.2">
      <c r="A591" s="248"/>
      <c r="B591" s="262"/>
      <c r="C591" s="239"/>
      <c r="D591" s="239"/>
      <c r="E591" s="256"/>
      <c r="F591" s="247"/>
    </row>
    <row r="592" spans="1:6" x14ac:dyDescent="0.2">
      <c r="A592" s="248"/>
      <c r="B592" s="262"/>
      <c r="C592" s="239"/>
      <c r="D592" s="239"/>
      <c r="E592" s="256"/>
      <c r="F592" s="247"/>
    </row>
    <row r="593" spans="1:6" x14ac:dyDescent="0.2">
      <c r="A593" s="105"/>
      <c r="B593" s="102"/>
      <c r="C593" s="103"/>
      <c r="D593" s="103"/>
      <c r="E593" s="104"/>
      <c r="F593" s="7"/>
    </row>
    <row r="594" spans="1:6" x14ac:dyDescent="0.2">
      <c r="A594" s="248"/>
      <c r="B594" s="262"/>
      <c r="C594" s="239"/>
      <c r="D594" s="239"/>
      <c r="E594" s="256"/>
      <c r="F594" s="247"/>
    </row>
    <row r="595" spans="1:6" x14ac:dyDescent="0.2">
      <c r="A595" s="248"/>
      <c r="B595" s="262"/>
      <c r="C595" s="239"/>
      <c r="D595" s="239"/>
      <c r="E595" s="256"/>
      <c r="F595" s="247"/>
    </row>
    <row r="596" spans="1:6" ht="12.75" customHeight="1" x14ac:dyDescent="0.2">
      <c r="A596" s="249" t="s">
        <v>166</v>
      </c>
      <c r="B596" s="925" t="s">
        <v>628</v>
      </c>
      <c r="C596" s="926"/>
      <c r="D596" s="926"/>
      <c r="E596" s="927"/>
      <c r="F596" s="247"/>
    </row>
    <row r="597" spans="1:6" x14ac:dyDescent="0.2">
      <c r="A597" s="249"/>
      <c r="B597" s="922"/>
      <c r="C597" s="923"/>
      <c r="D597" s="923"/>
      <c r="E597" s="924"/>
      <c r="F597" s="247"/>
    </row>
    <row r="598" spans="1:6" x14ac:dyDescent="0.2">
      <c r="A598" s="249"/>
      <c r="B598" s="922" t="s">
        <v>167</v>
      </c>
      <c r="C598" s="923"/>
      <c r="D598" s="923"/>
      <c r="E598" s="924"/>
      <c r="F598" s="247"/>
    </row>
    <row r="599" spans="1:6" x14ac:dyDescent="0.2">
      <c r="A599" s="249"/>
      <c r="B599" s="922"/>
      <c r="C599" s="923"/>
      <c r="D599" s="923"/>
      <c r="E599" s="924"/>
      <c r="F599" s="247"/>
    </row>
    <row r="600" spans="1:6" ht="28.5" customHeight="1" x14ac:dyDescent="0.2">
      <c r="A600" s="249"/>
      <c r="B600" s="922" t="s">
        <v>168</v>
      </c>
      <c r="C600" s="923"/>
      <c r="D600" s="923"/>
      <c r="E600" s="924"/>
      <c r="F600" s="247"/>
    </row>
    <row r="601" spans="1:6" x14ac:dyDescent="0.2">
      <c r="A601" s="249"/>
      <c r="B601" s="922"/>
      <c r="C601" s="923"/>
      <c r="D601" s="923"/>
      <c r="E601" s="924"/>
      <c r="F601" s="247"/>
    </row>
    <row r="602" spans="1:6" x14ac:dyDescent="0.2">
      <c r="A602" s="249"/>
      <c r="B602" s="922" t="s">
        <v>169</v>
      </c>
      <c r="C602" s="923"/>
      <c r="D602" s="923"/>
      <c r="E602" s="924"/>
      <c r="F602" s="247"/>
    </row>
    <row r="603" spans="1:6" x14ac:dyDescent="0.2">
      <c r="A603" s="249"/>
      <c r="B603" s="922"/>
      <c r="C603" s="923"/>
      <c r="D603" s="923"/>
      <c r="E603" s="924"/>
      <c r="F603" s="247"/>
    </row>
    <row r="604" spans="1:6" x14ac:dyDescent="0.2">
      <c r="A604" s="249"/>
      <c r="B604" s="255"/>
      <c r="C604" s="239"/>
      <c r="D604" s="239"/>
      <c r="E604" s="256"/>
      <c r="F604" s="248"/>
    </row>
    <row r="605" spans="1:6" ht="81" customHeight="1" x14ac:dyDescent="0.2">
      <c r="A605" s="249"/>
      <c r="B605" s="922" t="s">
        <v>629</v>
      </c>
      <c r="C605" s="923"/>
      <c r="D605" s="923"/>
      <c r="E605" s="924"/>
      <c r="F605" s="247"/>
    </row>
    <row r="606" spans="1:6" x14ac:dyDescent="0.2">
      <c r="A606" s="249"/>
      <c r="B606" s="922"/>
      <c r="C606" s="923"/>
      <c r="D606" s="923"/>
      <c r="E606" s="924"/>
      <c r="F606" s="247"/>
    </row>
    <row r="607" spans="1:6" ht="12.75" customHeight="1" x14ac:dyDescent="0.2">
      <c r="A607" s="249"/>
      <c r="B607" s="922" t="s">
        <v>890</v>
      </c>
      <c r="C607" s="923"/>
      <c r="D607" s="923"/>
      <c r="E607" s="924"/>
      <c r="F607" s="843"/>
    </row>
    <row r="608" spans="1:6" x14ac:dyDescent="0.2">
      <c r="A608" s="249"/>
      <c r="B608" s="931" t="s">
        <v>351</v>
      </c>
      <c r="C608" s="932"/>
      <c r="D608" s="932"/>
      <c r="E608" s="933"/>
      <c r="F608" s="247"/>
    </row>
    <row r="609" spans="1:6" x14ac:dyDescent="0.2">
      <c r="A609" s="248"/>
      <c r="B609" s="922"/>
      <c r="C609" s="923"/>
      <c r="D609" s="923"/>
      <c r="E609" s="924"/>
      <c r="F609" s="247"/>
    </row>
    <row r="610" spans="1:6" x14ac:dyDescent="0.2">
      <c r="A610" s="249" t="s">
        <v>170</v>
      </c>
      <c r="B610" s="925" t="s">
        <v>630</v>
      </c>
      <c r="C610" s="926"/>
      <c r="D610" s="926"/>
      <c r="E610" s="927"/>
      <c r="F610" s="247"/>
    </row>
    <row r="611" spans="1:6" x14ac:dyDescent="0.2">
      <c r="A611" s="248"/>
      <c r="B611" s="922"/>
      <c r="C611" s="923"/>
      <c r="D611" s="923"/>
      <c r="E611" s="924"/>
      <c r="F611" s="247"/>
    </row>
    <row r="612" spans="1:6" x14ac:dyDescent="0.2">
      <c r="A612" s="249"/>
      <c r="B612" s="922" t="s">
        <v>171</v>
      </c>
      <c r="C612" s="923"/>
      <c r="D612" s="923"/>
      <c r="E612" s="924"/>
      <c r="F612" s="247"/>
    </row>
    <row r="613" spans="1:6" x14ac:dyDescent="0.2">
      <c r="A613" s="249"/>
      <c r="B613" s="922"/>
      <c r="C613" s="923"/>
      <c r="D613" s="923"/>
      <c r="E613" s="924"/>
      <c r="F613" s="247"/>
    </row>
    <row r="614" spans="1:6" ht="26.25" customHeight="1" x14ac:dyDescent="0.2">
      <c r="A614" s="249"/>
      <c r="B614" s="922" t="s">
        <v>172</v>
      </c>
      <c r="C614" s="923"/>
      <c r="D614" s="923"/>
      <c r="E614" s="924"/>
      <c r="F614" s="247"/>
    </row>
    <row r="615" spans="1:6" x14ac:dyDescent="0.2">
      <c r="A615" s="249"/>
      <c r="B615" s="922"/>
      <c r="C615" s="923"/>
      <c r="D615" s="923"/>
      <c r="E615" s="924"/>
      <c r="F615" s="247"/>
    </row>
    <row r="616" spans="1:6" x14ac:dyDescent="0.2">
      <c r="A616" s="249"/>
      <c r="B616" s="922" t="s">
        <v>173</v>
      </c>
      <c r="C616" s="923"/>
      <c r="D616" s="923"/>
      <c r="E616" s="924"/>
      <c r="F616" s="247"/>
    </row>
    <row r="617" spans="1:6" x14ac:dyDescent="0.2">
      <c r="A617" s="249"/>
      <c r="B617" s="922"/>
      <c r="C617" s="923"/>
      <c r="D617" s="923"/>
      <c r="E617" s="924"/>
      <c r="F617" s="247"/>
    </row>
    <row r="618" spans="1:6" ht="79.7" customHeight="1" x14ac:dyDescent="0.2">
      <c r="A618" s="249"/>
      <c r="B618" s="922" t="s">
        <v>631</v>
      </c>
      <c r="C618" s="923"/>
      <c r="D618" s="923"/>
      <c r="E618" s="924"/>
      <c r="F618" s="247"/>
    </row>
    <row r="619" spans="1:6" x14ac:dyDescent="0.2">
      <c r="A619" s="249"/>
      <c r="B619" s="922"/>
      <c r="C619" s="923"/>
      <c r="D619" s="923"/>
      <c r="E619" s="924"/>
      <c r="F619" s="247"/>
    </row>
    <row r="620" spans="1:6" x14ac:dyDescent="0.2">
      <c r="A620" s="249"/>
      <c r="B620" s="922" t="s">
        <v>890</v>
      </c>
      <c r="C620" s="923"/>
      <c r="D620" s="923"/>
      <c r="E620" s="924"/>
      <c r="F620" s="843"/>
    </row>
    <row r="621" spans="1:6" x14ac:dyDescent="0.2">
      <c r="A621" s="249"/>
      <c r="B621" s="932" t="s">
        <v>351</v>
      </c>
      <c r="C621" s="932"/>
      <c r="D621" s="932"/>
      <c r="E621" s="933"/>
      <c r="F621" s="247"/>
    </row>
    <row r="622" spans="1:6" x14ac:dyDescent="0.2">
      <c r="A622" s="248"/>
      <c r="B622" s="923"/>
      <c r="C622" s="923"/>
      <c r="D622" s="923"/>
      <c r="E622" s="924"/>
      <c r="F622" s="247"/>
    </row>
    <row r="623" spans="1:6" x14ac:dyDescent="0.2">
      <c r="A623" s="249" t="s">
        <v>174</v>
      </c>
      <c r="B623" s="926" t="s">
        <v>632</v>
      </c>
      <c r="C623" s="926"/>
      <c r="D623" s="926"/>
      <c r="E623" s="927"/>
      <c r="F623" s="247"/>
    </row>
    <row r="624" spans="1:6" x14ac:dyDescent="0.2">
      <c r="A624" s="249"/>
      <c r="B624" s="923"/>
      <c r="C624" s="923"/>
      <c r="D624" s="923"/>
      <c r="E624" s="924"/>
      <c r="F624" s="247"/>
    </row>
    <row r="625" spans="1:6" x14ac:dyDescent="0.2">
      <c r="A625" s="249"/>
      <c r="B625" s="923" t="s">
        <v>175</v>
      </c>
      <c r="C625" s="923"/>
      <c r="D625" s="923"/>
      <c r="E625" s="924"/>
      <c r="F625" s="247"/>
    </row>
    <row r="626" spans="1:6" x14ac:dyDescent="0.2">
      <c r="A626" s="249"/>
      <c r="B626" s="923"/>
      <c r="C626" s="923"/>
      <c r="D626" s="923"/>
      <c r="E626" s="924"/>
      <c r="F626" s="247"/>
    </row>
    <row r="627" spans="1:6" ht="24" customHeight="1" x14ac:dyDescent="0.2">
      <c r="A627" s="249"/>
      <c r="B627" s="923" t="s">
        <v>176</v>
      </c>
      <c r="C627" s="923"/>
      <c r="D627" s="923"/>
      <c r="E627" s="924"/>
      <c r="F627" s="247"/>
    </row>
    <row r="628" spans="1:6" x14ac:dyDescent="0.2">
      <c r="A628" s="249"/>
      <c r="B628" s="923"/>
      <c r="C628" s="923"/>
      <c r="D628" s="923"/>
      <c r="E628" s="924"/>
      <c r="F628" s="247"/>
    </row>
    <row r="629" spans="1:6" ht="24.75" customHeight="1" x14ac:dyDescent="0.2">
      <c r="A629" s="249"/>
      <c r="B629" s="923" t="s">
        <v>633</v>
      </c>
      <c r="C629" s="923"/>
      <c r="D629" s="923"/>
      <c r="E629" s="924"/>
      <c r="F629" s="247"/>
    </row>
    <row r="630" spans="1:6" x14ac:dyDescent="0.2">
      <c r="A630" s="249"/>
      <c r="B630" s="923"/>
      <c r="C630" s="923"/>
      <c r="D630" s="923"/>
      <c r="E630" s="924"/>
      <c r="F630" s="247"/>
    </row>
    <row r="631" spans="1:6" ht="12.75" customHeight="1" x14ac:dyDescent="0.2">
      <c r="A631" s="249"/>
      <c r="B631" s="923" t="s">
        <v>890</v>
      </c>
      <c r="C631" s="923"/>
      <c r="D631" s="923"/>
      <c r="E631" s="924"/>
      <c r="F631" s="843"/>
    </row>
    <row r="632" spans="1:6" x14ac:dyDescent="0.2">
      <c r="A632" s="249"/>
      <c r="B632" s="932" t="s">
        <v>351</v>
      </c>
      <c r="C632" s="932"/>
      <c r="D632" s="932"/>
      <c r="E632" s="933"/>
      <c r="F632" s="247"/>
    </row>
    <row r="633" spans="1:6" x14ac:dyDescent="0.2">
      <c r="A633" s="249"/>
      <c r="B633" s="923"/>
      <c r="C633" s="923"/>
      <c r="D633" s="923"/>
      <c r="E633" s="924"/>
      <c r="F633" s="247"/>
    </row>
    <row r="634" spans="1:6" x14ac:dyDescent="0.2">
      <c r="A634" s="249"/>
      <c r="B634" s="239"/>
      <c r="C634" s="239"/>
      <c r="D634" s="239"/>
      <c r="E634" s="256"/>
      <c r="F634" s="247"/>
    </row>
    <row r="635" spans="1:6" x14ac:dyDescent="0.2">
      <c r="A635" s="249"/>
      <c r="B635" s="239"/>
      <c r="C635" s="239"/>
      <c r="D635" s="239"/>
      <c r="E635" s="256"/>
      <c r="F635" s="247"/>
    </row>
    <row r="636" spans="1:6" x14ac:dyDescent="0.2">
      <c r="A636" s="99"/>
      <c r="B636" s="103"/>
      <c r="C636" s="103"/>
      <c r="D636" s="103"/>
      <c r="E636" s="104"/>
      <c r="F636" s="7"/>
    </row>
    <row r="637" spans="1:6" x14ac:dyDescent="0.2">
      <c r="A637" s="249"/>
      <c r="B637" s="926" t="s">
        <v>177</v>
      </c>
      <c r="C637" s="926"/>
      <c r="D637" s="926"/>
      <c r="E637" s="927"/>
      <c r="F637" s="247"/>
    </row>
    <row r="638" spans="1:6" x14ac:dyDescent="0.2">
      <c r="A638" s="248"/>
      <c r="B638" s="923"/>
      <c r="C638" s="923"/>
      <c r="D638" s="923"/>
      <c r="E638" s="924"/>
      <c r="F638" s="247"/>
    </row>
    <row r="639" spans="1:6" x14ac:dyDescent="0.2">
      <c r="A639" s="249" t="s">
        <v>178</v>
      </c>
      <c r="B639" s="926" t="s">
        <v>634</v>
      </c>
      <c r="C639" s="926"/>
      <c r="D639" s="926"/>
      <c r="E639" s="927"/>
      <c r="F639" s="247"/>
    </row>
    <row r="640" spans="1:6" x14ac:dyDescent="0.2">
      <c r="A640" s="249"/>
      <c r="B640" s="923"/>
      <c r="C640" s="923"/>
      <c r="D640" s="923"/>
      <c r="E640" s="924"/>
      <c r="F640" s="247"/>
    </row>
    <row r="641" spans="1:6" x14ac:dyDescent="0.2">
      <c r="A641" s="249"/>
      <c r="B641" s="923" t="s">
        <v>179</v>
      </c>
      <c r="C641" s="923"/>
      <c r="D641" s="923"/>
      <c r="E641" s="924"/>
      <c r="F641" s="247"/>
    </row>
    <row r="642" spans="1:6" x14ac:dyDescent="0.2">
      <c r="A642" s="249"/>
      <c r="B642" s="923"/>
      <c r="C642" s="923"/>
      <c r="D642" s="923"/>
      <c r="E642" s="924"/>
      <c r="F642" s="247"/>
    </row>
    <row r="643" spans="1:6" x14ac:dyDescent="0.2">
      <c r="A643" s="249"/>
      <c r="B643" s="923" t="s">
        <v>180</v>
      </c>
      <c r="C643" s="923"/>
      <c r="D643" s="923"/>
      <c r="E643" s="924"/>
      <c r="F643" s="247"/>
    </row>
    <row r="644" spans="1:6" x14ac:dyDescent="0.2">
      <c r="A644" s="249"/>
      <c r="B644" s="923"/>
      <c r="C644" s="923"/>
      <c r="D644" s="923"/>
      <c r="E644" s="924"/>
      <c r="F644" s="247"/>
    </row>
    <row r="645" spans="1:6" x14ac:dyDescent="0.2">
      <c r="A645" s="249"/>
      <c r="B645" s="923" t="s">
        <v>181</v>
      </c>
      <c r="C645" s="923"/>
      <c r="D645" s="923"/>
      <c r="E645" s="924"/>
      <c r="F645" s="247"/>
    </row>
    <row r="646" spans="1:6" x14ac:dyDescent="0.2">
      <c r="A646" s="249"/>
      <c r="B646" s="923"/>
      <c r="C646" s="923"/>
      <c r="D646" s="923"/>
      <c r="E646" s="924"/>
      <c r="F646" s="247"/>
    </row>
    <row r="647" spans="1:6" x14ac:dyDescent="0.2">
      <c r="A647" s="249"/>
      <c r="B647" s="923" t="s">
        <v>31</v>
      </c>
      <c r="C647" s="923"/>
      <c r="D647" s="923"/>
      <c r="E647" s="924"/>
      <c r="F647" s="247"/>
    </row>
    <row r="648" spans="1:6" x14ac:dyDescent="0.2">
      <c r="A648" s="249"/>
      <c r="B648" s="923"/>
      <c r="C648" s="923"/>
      <c r="D648" s="923"/>
      <c r="E648" s="924"/>
      <c r="F648" s="247"/>
    </row>
    <row r="649" spans="1:6" ht="25.5" customHeight="1" x14ac:dyDescent="0.2">
      <c r="A649" s="249"/>
      <c r="B649" s="923" t="s">
        <v>182</v>
      </c>
      <c r="C649" s="923"/>
      <c r="D649" s="923"/>
      <c r="E649" s="924"/>
      <c r="F649" s="247"/>
    </row>
    <row r="650" spans="1:6" ht="6.75" customHeight="1" x14ac:dyDescent="0.2">
      <c r="A650" s="249"/>
      <c r="B650" s="923"/>
      <c r="C650" s="923"/>
      <c r="D650" s="923"/>
      <c r="E650" s="924"/>
      <c r="F650" s="247"/>
    </row>
    <row r="651" spans="1:6" ht="40.5" customHeight="1" x14ac:dyDescent="0.2">
      <c r="A651" s="249"/>
      <c r="B651" s="923" t="s">
        <v>183</v>
      </c>
      <c r="C651" s="923"/>
      <c r="D651" s="923"/>
      <c r="E651" s="924"/>
      <c r="F651" s="247"/>
    </row>
    <row r="652" spans="1:6" ht="9.75" customHeight="1" x14ac:dyDescent="0.2">
      <c r="A652" s="249"/>
      <c r="B652" s="923"/>
      <c r="C652" s="923"/>
      <c r="D652" s="923"/>
      <c r="E652" s="924"/>
      <c r="F652" s="247"/>
    </row>
    <row r="653" spans="1:6" ht="9.75" customHeight="1" x14ac:dyDescent="0.2">
      <c r="A653" s="249"/>
      <c r="B653" s="239"/>
      <c r="C653" s="239"/>
      <c r="D653" s="239"/>
      <c r="E653" s="239"/>
      <c r="F653" s="247"/>
    </row>
    <row r="654" spans="1:6" x14ac:dyDescent="0.2">
      <c r="A654" s="249"/>
      <c r="B654" s="923" t="s">
        <v>890</v>
      </c>
      <c r="C654" s="923"/>
      <c r="D654" s="923"/>
      <c r="E654" s="923"/>
      <c r="F654" s="843"/>
    </row>
    <row r="655" spans="1:6" x14ac:dyDescent="0.2">
      <c r="A655" s="249"/>
      <c r="B655" s="932" t="s">
        <v>351</v>
      </c>
      <c r="C655" s="932"/>
      <c r="D655" s="932"/>
      <c r="E655" s="932"/>
      <c r="F655" s="247"/>
    </row>
    <row r="656" spans="1:6" x14ac:dyDescent="0.2">
      <c r="A656" s="249"/>
      <c r="B656" s="263"/>
      <c r="C656" s="263"/>
      <c r="D656" s="263"/>
      <c r="E656" s="263"/>
      <c r="F656" s="247"/>
    </row>
    <row r="657" spans="1:6" x14ac:dyDescent="0.2">
      <c r="A657" s="249"/>
      <c r="B657" s="263"/>
      <c r="C657" s="263"/>
      <c r="D657" s="263"/>
      <c r="E657" s="263"/>
      <c r="F657" s="247"/>
    </row>
    <row r="658" spans="1:6" x14ac:dyDescent="0.2">
      <c r="A658" s="249"/>
      <c r="B658" s="263"/>
      <c r="C658" s="263"/>
      <c r="D658" s="263"/>
      <c r="E658" s="263"/>
      <c r="F658" s="247"/>
    </row>
    <row r="659" spans="1:6" x14ac:dyDescent="0.2">
      <c r="A659" s="249"/>
      <c r="B659" s="263"/>
      <c r="C659" s="263"/>
      <c r="D659" s="263"/>
      <c r="E659" s="263"/>
      <c r="F659" s="247"/>
    </row>
    <row r="660" spans="1:6" x14ac:dyDescent="0.2">
      <c r="A660" s="249"/>
      <c r="B660" s="263"/>
      <c r="C660" s="263"/>
      <c r="D660" s="263"/>
      <c r="E660" s="263"/>
      <c r="F660" s="247"/>
    </row>
    <row r="661" spans="1:6" x14ac:dyDescent="0.2">
      <c r="A661" s="249"/>
      <c r="B661" s="263"/>
      <c r="C661" s="263"/>
      <c r="D661" s="263"/>
      <c r="E661" s="263"/>
      <c r="F661" s="247"/>
    </row>
    <row r="662" spans="1:6" x14ac:dyDescent="0.2">
      <c r="A662" s="249"/>
      <c r="B662" s="263"/>
      <c r="C662" s="263"/>
      <c r="D662" s="263"/>
      <c r="E662" s="263"/>
      <c r="F662" s="247"/>
    </row>
    <row r="663" spans="1:6" x14ac:dyDescent="0.2">
      <c r="A663" s="249"/>
      <c r="B663" s="263"/>
      <c r="C663" s="263"/>
      <c r="D663" s="263"/>
      <c r="E663" s="263"/>
      <c r="F663" s="247"/>
    </row>
    <row r="664" spans="1:6" x14ac:dyDescent="0.2">
      <c r="A664" s="249"/>
      <c r="B664" s="263"/>
      <c r="C664" s="263"/>
      <c r="D664" s="263"/>
      <c r="E664" s="263"/>
      <c r="F664" s="247"/>
    </row>
    <row r="665" spans="1:6" x14ac:dyDescent="0.2">
      <c r="A665" s="249"/>
      <c r="B665" s="263"/>
      <c r="C665" s="263"/>
      <c r="D665" s="263"/>
      <c r="E665" s="263"/>
      <c r="F665" s="247"/>
    </row>
    <row r="666" spans="1:6" x14ac:dyDescent="0.2">
      <c r="A666" s="249"/>
      <c r="B666" s="263"/>
      <c r="C666" s="263"/>
      <c r="D666" s="263"/>
      <c r="E666" s="263"/>
      <c r="F666" s="247"/>
    </row>
    <row r="667" spans="1:6" x14ac:dyDescent="0.2">
      <c r="A667" s="249"/>
      <c r="B667" s="263"/>
      <c r="C667" s="263"/>
      <c r="D667" s="263"/>
      <c r="E667" s="263"/>
      <c r="F667" s="247"/>
    </row>
    <row r="668" spans="1:6" x14ac:dyDescent="0.2">
      <c r="A668" s="249"/>
      <c r="B668" s="263"/>
      <c r="C668" s="263"/>
      <c r="D668" s="263"/>
      <c r="E668" s="263"/>
      <c r="F668" s="247"/>
    </row>
    <row r="669" spans="1:6" x14ac:dyDescent="0.2">
      <c r="A669" s="249"/>
      <c r="B669" s="263"/>
      <c r="C669" s="263"/>
      <c r="D669" s="263"/>
      <c r="E669" s="263"/>
      <c r="F669" s="247"/>
    </row>
    <row r="670" spans="1:6" x14ac:dyDescent="0.2">
      <c r="A670" s="249"/>
      <c r="B670" s="263"/>
      <c r="C670" s="263"/>
      <c r="D670" s="263"/>
      <c r="E670" s="263"/>
      <c r="F670" s="247"/>
    </row>
    <row r="671" spans="1:6" x14ac:dyDescent="0.2">
      <c r="A671" s="249"/>
      <c r="B671" s="263"/>
      <c r="C671" s="263"/>
      <c r="D671" s="263"/>
      <c r="E671" s="263"/>
      <c r="F671" s="247"/>
    </row>
    <row r="672" spans="1:6" x14ac:dyDescent="0.2">
      <c r="A672" s="249"/>
      <c r="B672" s="263"/>
      <c r="C672" s="263"/>
      <c r="D672" s="263"/>
      <c r="E672" s="263"/>
      <c r="F672" s="247"/>
    </row>
    <row r="673" spans="1:6" x14ac:dyDescent="0.2">
      <c r="A673" s="249"/>
      <c r="B673" s="263"/>
      <c r="C673" s="263"/>
      <c r="D673" s="263"/>
      <c r="E673" s="263"/>
      <c r="F673" s="247"/>
    </row>
    <row r="674" spans="1:6" x14ac:dyDescent="0.2">
      <c r="A674" s="249"/>
      <c r="B674" s="263"/>
      <c r="C674" s="263"/>
      <c r="D674" s="263"/>
      <c r="E674" s="263"/>
      <c r="F674" s="247"/>
    </row>
    <row r="675" spans="1:6" x14ac:dyDescent="0.2">
      <c r="A675" s="249"/>
      <c r="B675" s="263"/>
      <c r="C675" s="263"/>
      <c r="D675" s="263"/>
      <c r="E675" s="263"/>
      <c r="F675" s="247"/>
    </row>
    <row r="676" spans="1:6" x14ac:dyDescent="0.2">
      <c r="A676" s="249"/>
      <c r="B676" s="263"/>
      <c r="C676" s="263"/>
      <c r="D676" s="263"/>
      <c r="E676" s="263"/>
      <c r="F676" s="247"/>
    </row>
    <row r="677" spans="1:6" x14ac:dyDescent="0.2">
      <c r="A677" s="249"/>
      <c r="B677" s="263"/>
      <c r="C677" s="263"/>
      <c r="D677" s="263"/>
      <c r="E677" s="263"/>
      <c r="F677" s="247"/>
    </row>
    <row r="678" spans="1:6" x14ac:dyDescent="0.2">
      <c r="A678" s="249"/>
      <c r="B678" s="263"/>
      <c r="C678" s="263"/>
      <c r="D678" s="263"/>
      <c r="E678" s="263"/>
      <c r="F678" s="247"/>
    </row>
    <row r="679" spans="1:6" x14ac:dyDescent="0.2">
      <c r="A679" s="249"/>
      <c r="B679" s="263"/>
      <c r="C679" s="263"/>
      <c r="D679" s="263"/>
      <c r="E679" s="263"/>
      <c r="F679" s="247"/>
    </row>
    <row r="680" spans="1:6" x14ac:dyDescent="0.2">
      <c r="A680" s="249"/>
      <c r="B680" s="263"/>
      <c r="C680" s="263"/>
      <c r="D680" s="263"/>
      <c r="E680" s="263"/>
      <c r="F680" s="247"/>
    </row>
    <row r="681" spans="1:6" x14ac:dyDescent="0.2">
      <c r="A681" s="249"/>
      <c r="B681" s="263"/>
      <c r="C681" s="263"/>
      <c r="D681" s="263"/>
      <c r="E681" s="263"/>
      <c r="F681" s="247"/>
    </row>
    <row r="682" spans="1:6" x14ac:dyDescent="0.2">
      <c r="A682" s="249"/>
      <c r="B682" s="263"/>
      <c r="C682" s="263"/>
      <c r="D682" s="263"/>
      <c r="E682" s="263"/>
      <c r="F682" s="247"/>
    </row>
    <row r="683" spans="1:6" x14ac:dyDescent="0.2">
      <c r="A683" s="249"/>
      <c r="B683" s="263"/>
      <c r="C683" s="263"/>
      <c r="D683" s="263"/>
      <c r="E683" s="263"/>
      <c r="F683" s="247"/>
    </row>
    <row r="684" spans="1:6" x14ac:dyDescent="0.2">
      <c r="A684" s="249"/>
      <c r="B684" s="263"/>
      <c r="C684" s="263"/>
      <c r="D684" s="263"/>
      <c r="E684" s="263"/>
      <c r="F684" s="247"/>
    </row>
    <row r="685" spans="1:6" x14ac:dyDescent="0.2">
      <c r="A685" s="249"/>
      <c r="B685" s="263"/>
      <c r="C685" s="263"/>
      <c r="D685" s="263"/>
      <c r="E685" s="263"/>
      <c r="F685" s="247"/>
    </row>
    <row r="686" spans="1:6" x14ac:dyDescent="0.2">
      <c r="A686" s="250"/>
      <c r="B686" s="923"/>
      <c r="C686" s="923"/>
      <c r="D686" s="923"/>
      <c r="E686" s="923"/>
      <c r="F686" s="247"/>
    </row>
    <row r="687" spans="1:6" x14ac:dyDescent="0.2">
      <c r="A687" s="250"/>
      <c r="B687" s="923"/>
      <c r="C687" s="923"/>
      <c r="D687" s="923"/>
      <c r="E687" s="923"/>
      <c r="F687" s="247"/>
    </row>
    <row r="688" spans="1:6" x14ac:dyDescent="0.2">
      <c r="A688" s="250"/>
      <c r="B688" s="923"/>
      <c r="C688" s="923"/>
      <c r="D688" s="923"/>
      <c r="E688" s="923"/>
      <c r="F688" s="247"/>
    </row>
    <row r="689" spans="1:6" x14ac:dyDescent="0.2">
      <c r="A689" s="250"/>
      <c r="B689" s="923"/>
      <c r="C689" s="923"/>
      <c r="D689" s="923"/>
      <c r="E689" s="923"/>
      <c r="F689" s="247"/>
    </row>
    <row r="690" spans="1:6" x14ac:dyDescent="0.2">
      <c r="A690" s="101"/>
      <c r="B690" s="936"/>
      <c r="C690" s="937"/>
      <c r="D690" s="937"/>
      <c r="E690" s="938"/>
      <c r="F690" s="7"/>
    </row>
    <row r="691" spans="1:6" x14ac:dyDescent="0.2">
      <c r="A691" s="242"/>
      <c r="B691" s="923"/>
      <c r="C691" s="923"/>
      <c r="D691" s="923"/>
      <c r="E691" s="923"/>
      <c r="F691" s="61"/>
    </row>
    <row r="692" spans="1:6" x14ac:dyDescent="0.2">
      <c r="A692" s="242"/>
      <c r="B692" s="923"/>
      <c r="C692" s="923"/>
      <c r="D692" s="923"/>
      <c r="E692" s="923"/>
      <c r="F692" s="61"/>
    </row>
    <row r="693" spans="1:6" x14ac:dyDescent="0.2">
      <c r="A693" s="242"/>
      <c r="B693" s="923"/>
      <c r="C693" s="923"/>
      <c r="D693" s="923"/>
      <c r="E693" s="923"/>
      <c r="F693" s="93"/>
    </row>
    <row r="694" spans="1:6" x14ac:dyDescent="0.2">
      <c r="A694" s="100"/>
      <c r="B694" s="934"/>
      <c r="C694" s="923"/>
      <c r="D694" s="923"/>
      <c r="E694" s="935"/>
    </row>
    <row r="695" spans="1:6" x14ac:dyDescent="0.2">
      <c r="A695" s="100"/>
      <c r="B695" s="934"/>
      <c r="C695" s="923"/>
      <c r="D695" s="923"/>
      <c r="E695" s="935"/>
    </row>
    <row r="696" spans="1:6" x14ac:dyDescent="0.2">
      <c r="A696" s="100"/>
      <c r="B696" s="934"/>
      <c r="C696" s="923"/>
      <c r="D696" s="923"/>
      <c r="E696" s="935"/>
    </row>
    <row r="697" spans="1:6" x14ac:dyDescent="0.2">
      <c r="A697" s="100"/>
      <c r="B697" s="934"/>
      <c r="C697" s="923"/>
      <c r="D697" s="923"/>
      <c r="E697" s="935"/>
    </row>
    <row r="698" spans="1:6" x14ac:dyDescent="0.2">
      <c r="A698" s="100"/>
      <c r="B698" s="934"/>
      <c r="C698" s="923"/>
      <c r="D698" s="923"/>
      <c r="E698" s="935"/>
    </row>
    <row r="699" spans="1:6" x14ac:dyDescent="0.2">
      <c r="A699" s="100"/>
      <c r="B699" s="934"/>
      <c r="C699" s="923"/>
      <c r="D699" s="923"/>
      <c r="E699" s="935"/>
    </row>
    <row r="700" spans="1:6" x14ac:dyDescent="0.2">
      <c r="A700" s="100"/>
      <c r="B700" s="934"/>
      <c r="C700" s="923"/>
      <c r="D700" s="923"/>
      <c r="E700" s="935"/>
    </row>
    <row r="701" spans="1:6" x14ac:dyDescent="0.2">
      <c r="A701" s="100"/>
      <c r="B701" s="934"/>
      <c r="C701" s="923"/>
      <c r="D701" s="923"/>
      <c r="E701" s="935"/>
    </row>
    <row r="702" spans="1:6" x14ac:dyDescent="0.2">
      <c r="A702" s="100"/>
      <c r="B702" s="934"/>
      <c r="C702" s="923"/>
      <c r="D702" s="923"/>
      <c r="E702" s="935"/>
    </row>
    <row r="703" spans="1:6" x14ac:dyDescent="0.2">
      <c r="A703" s="100"/>
      <c r="B703" s="934"/>
      <c r="C703" s="923"/>
      <c r="D703" s="923"/>
      <c r="E703" s="935"/>
    </row>
    <row r="704" spans="1:6" x14ac:dyDescent="0.2">
      <c r="A704" s="100"/>
      <c r="B704" s="934"/>
      <c r="C704" s="923"/>
      <c r="D704" s="923"/>
      <c r="E704" s="935"/>
    </row>
    <row r="705" spans="1:5" x14ac:dyDescent="0.2">
      <c r="A705" s="100"/>
      <c r="B705" s="934"/>
      <c r="C705" s="923"/>
      <c r="D705" s="923"/>
      <c r="E705" s="935"/>
    </row>
    <row r="706" spans="1:5" x14ac:dyDescent="0.2">
      <c r="A706" s="100"/>
      <c r="B706" s="934"/>
      <c r="C706" s="923"/>
      <c r="D706" s="923"/>
      <c r="E706" s="935"/>
    </row>
    <row r="707" spans="1:5" x14ac:dyDescent="0.2">
      <c r="A707" s="100"/>
      <c r="B707" s="934"/>
      <c r="C707" s="923"/>
      <c r="D707" s="923"/>
      <c r="E707" s="935"/>
    </row>
    <row r="708" spans="1:5" x14ac:dyDescent="0.2">
      <c r="A708" s="100"/>
      <c r="B708" s="934"/>
      <c r="C708" s="923"/>
      <c r="D708" s="923"/>
      <c r="E708" s="935"/>
    </row>
    <row r="709" spans="1:5" x14ac:dyDescent="0.2">
      <c r="A709" s="100"/>
      <c r="B709" s="934"/>
      <c r="C709" s="923"/>
      <c r="D709" s="923"/>
      <c r="E709" s="935"/>
    </row>
    <row r="710" spans="1:5" x14ac:dyDescent="0.2">
      <c r="A710" s="100"/>
      <c r="B710" s="934"/>
      <c r="C710" s="923"/>
      <c r="D710" s="923"/>
      <c r="E710" s="935"/>
    </row>
    <row r="711" spans="1:5" x14ac:dyDescent="0.2">
      <c r="A711" s="100"/>
      <c r="B711" s="934"/>
      <c r="C711" s="923"/>
      <c r="D711" s="923"/>
      <c r="E711" s="935"/>
    </row>
    <row r="712" spans="1:5" x14ac:dyDescent="0.2">
      <c r="A712" s="100"/>
      <c r="B712" s="934"/>
      <c r="C712" s="923"/>
      <c r="D712" s="923"/>
      <c r="E712" s="935"/>
    </row>
    <row r="713" spans="1:5" x14ac:dyDescent="0.2">
      <c r="A713" s="100"/>
      <c r="B713" s="934"/>
      <c r="C713" s="923"/>
      <c r="D713" s="923"/>
      <c r="E713" s="935"/>
    </row>
    <row r="714" spans="1:5" x14ac:dyDescent="0.2">
      <c r="A714" s="100"/>
      <c r="B714" s="934"/>
      <c r="C714" s="923"/>
      <c r="D714" s="923"/>
      <c r="E714" s="935"/>
    </row>
    <row r="715" spans="1:5" x14ac:dyDescent="0.2">
      <c r="A715" s="100"/>
      <c r="B715" s="934"/>
      <c r="C715" s="923"/>
      <c r="D715" s="923"/>
      <c r="E715" s="935"/>
    </row>
    <row r="716" spans="1:5" x14ac:dyDescent="0.2">
      <c r="A716" s="100"/>
      <c r="B716" s="934"/>
      <c r="C716" s="923"/>
      <c r="D716" s="923"/>
      <c r="E716" s="935"/>
    </row>
    <row r="717" spans="1:5" x14ac:dyDescent="0.2">
      <c r="A717" s="100"/>
      <c r="B717" s="934"/>
      <c r="C717" s="923"/>
      <c r="D717" s="923"/>
      <c r="E717" s="935"/>
    </row>
    <row r="718" spans="1:5" x14ac:dyDescent="0.2">
      <c r="A718" s="100"/>
      <c r="B718" s="934"/>
      <c r="C718" s="923"/>
      <c r="D718" s="923"/>
      <c r="E718" s="935"/>
    </row>
    <row r="719" spans="1:5" x14ac:dyDescent="0.2">
      <c r="A719" s="100"/>
      <c r="B719" s="934"/>
      <c r="C719" s="923"/>
      <c r="D719" s="923"/>
      <c r="E719" s="935"/>
    </row>
    <row r="720" spans="1:5" x14ac:dyDescent="0.2">
      <c r="A720" s="100"/>
      <c r="B720" s="934"/>
      <c r="C720" s="923"/>
      <c r="D720" s="923"/>
      <c r="E720" s="935"/>
    </row>
    <row r="721" spans="1:5" x14ac:dyDescent="0.2">
      <c r="A721" s="100"/>
      <c r="B721" s="934"/>
      <c r="C721" s="923"/>
      <c r="D721" s="923"/>
      <c r="E721" s="935"/>
    </row>
    <row r="722" spans="1:5" x14ac:dyDescent="0.2">
      <c r="A722" s="100"/>
      <c r="B722" s="934"/>
      <c r="C722" s="923"/>
      <c r="D722" s="923"/>
      <c r="E722" s="935"/>
    </row>
    <row r="723" spans="1:5" x14ac:dyDescent="0.2">
      <c r="A723" s="100"/>
      <c r="B723" s="934"/>
      <c r="C723" s="923"/>
      <c r="D723" s="923"/>
      <c r="E723" s="935"/>
    </row>
    <row r="724" spans="1:5" x14ac:dyDescent="0.2">
      <c r="A724" s="100"/>
      <c r="B724" s="934"/>
      <c r="C724" s="923"/>
      <c r="D724" s="923"/>
      <c r="E724" s="935"/>
    </row>
    <row r="725" spans="1:5" x14ac:dyDescent="0.2">
      <c r="A725" s="100"/>
      <c r="B725" s="934"/>
      <c r="C725" s="923"/>
      <c r="D725" s="923"/>
      <c r="E725" s="935"/>
    </row>
    <row r="726" spans="1:5" x14ac:dyDescent="0.2">
      <c r="A726" s="100"/>
      <c r="B726" s="934"/>
      <c r="C726" s="923"/>
      <c r="D726" s="923"/>
      <c r="E726" s="935"/>
    </row>
    <row r="727" spans="1:5" x14ac:dyDescent="0.2">
      <c r="A727" s="100"/>
      <c r="B727" s="934"/>
      <c r="C727" s="923"/>
      <c r="D727" s="923"/>
      <c r="E727" s="935"/>
    </row>
    <row r="728" spans="1:5" x14ac:dyDescent="0.2">
      <c r="A728" s="100"/>
      <c r="B728" s="934"/>
      <c r="C728" s="923"/>
      <c r="D728" s="923"/>
      <c r="E728" s="935"/>
    </row>
    <row r="729" spans="1:5" x14ac:dyDescent="0.2">
      <c r="A729" s="100"/>
      <c r="B729" s="934"/>
      <c r="C729" s="923"/>
      <c r="D729" s="923"/>
      <c r="E729" s="935"/>
    </row>
    <row r="730" spans="1:5" x14ac:dyDescent="0.2">
      <c r="A730" s="100"/>
      <c r="B730" s="934"/>
      <c r="C730" s="923"/>
      <c r="D730" s="923"/>
      <c r="E730" s="935"/>
    </row>
    <row r="731" spans="1:5" x14ac:dyDescent="0.2">
      <c r="A731" s="100"/>
      <c r="B731" s="934"/>
      <c r="C731" s="923"/>
      <c r="D731" s="923"/>
      <c r="E731" s="935"/>
    </row>
    <row r="732" spans="1:5" x14ac:dyDescent="0.2">
      <c r="A732" s="100"/>
      <c r="B732" s="934"/>
      <c r="C732" s="923"/>
      <c r="D732" s="923"/>
      <c r="E732" s="935"/>
    </row>
    <row r="733" spans="1:5" x14ac:dyDescent="0.2">
      <c r="A733" s="100"/>
      <c r="B733" s="934"/>
      <c r="C733" s="923"/>
      <c r="D733" s="923"/>
      <c r="E733" s="935"/>
    </row>
    <row r="734" spans="1:5" x14ac:dyDescent="0.2">
      <c r="A734" s="100"/>
      <c r="B734" s="934"/>
      <c r="C734" s="923"/>
      <c r="D734" s="923"/>
      <c r="E734" s="935"/>
    </row>
    <row r="735" spans="1:5" x14ac:dyDescent="0.2">
      <c r="A735" s="100"/>
      <c r="B735" s="934"/>
      <c r="C735" s="923"/>
      <c r="D735" s="923"/>
      <c r="E735" s="935"/>
    </row>
    <row r="736" spans="1:5" x14ac:dyDescent="0.2">
      <c r="A736" s="100"/>
      <c r="B736" s="934"/>
      <c r="C736" s="923"/>
      <c r="D736" s="923"/>
      <c r="E736" s="935"/>
    </row>
    <row r="737" spans="1:5" x14ac:dyDescent="0.2">
      <c r="A737" s="100"/>
      <c r="B737" s="934"/>
      <c r="C737" s="923"/>
      <c r="D737" s="923"/>
      <c r="E737" s="935"/>
    </row>
    <row r="738" spans="1:5" x14ac:dyDescent="0.2">
      <c r="A738" s="100"/>
      <c r="B738" s="934"/>
      <c r="C738" s="923"/>
      <c r="D738" s="923"/>
      <c r="E738" s="935"/>
    </row>
    <row r="739" spans="1:5" x14ac:dyDescent="0.2">
      <c r="A739" s="100"/>
      <c r="B739" s="934"/>
      <c r="C739" s="923"/>
      <c r="D739" s="923"/>
      <c r="E739" s="935"/>
    </row>
    <row r="740" spans="1:5" x14ac:dyDescent="0.2">
      <c r="A740" s="100"/>
      <c r="B740" s="934"/>
      <c r="C740" s="923"/>
      <c r="D740" s="923"/>
      <c r="E740" s="935"/>
    </row>
    <row r="741" spans="1:5" x14ac:dyDescent="0.2">
      <c r="A741" s="100"/>
      <c r="B741" s="934"/>
      <c r="C741" s="923"/>
      <c r="D741" s="923"/>
      <c r="E741" s="935"/>
    </row>
    <row r="742" spans="1:5" x14ac:dyDescent="0.2">
      <c r="A742" s="100"/>
      <c r="B742" s="934"/>
      <c r="C742" s="923"/>
      <c r="D742" s="923"/>
      <c r="E742" s="935"/>
    </row>
    <row r="743" spans="1:5" x14ac:dyDescent="0.2">
      <c r="A743" s="100"/>
      <c r="B743" s="934"/>
      <c r="C743" s="923"/>
      <c r="D743" s="923"/>
      <c r="E743" s="935"/>
    </row>
    <row r="744" spans="1:5" x14ac:dyDescent="0.2">
      <c r="A744" s="100"/>
      <c r="B744" s="934"/>
      <c r="C744" s="923"/>
      <c r="D744" s="923"/>
      <c r="E744" s="935"/>
    </row>
    <row r="745" spans="1:5" x14ac:dyDescent="0.2">
      <c r="A745" s="100"/>
      <c r="B745" s="934"/>
      <c r="C745" s="923"/>
      <c r="D745" s="923"/>
      <c r="E745" s="935"/>
    </row>
    <row r="746" spans="1:5" x14ac:dyDescent="0.2">
      <c r="A746" s="100"/>
      <c r="B746" s="934"/>
      <c r="C746" s="923"/>
      <c r="D746" s="923"/>
      <c r="E746" s="935"/>
    </row>
    <row r="747" spans="1:5" x14ac:dyDescent="0.2">
      <c r="A747" s="100"/>
      <c r="B747" s="934"/>
      <c r="C747" s="923"/>
      <c r="D747" s="923"/>
      <c r="E747" s="935"/>
    </row>
    <row r="748" spans="1:5" x14ac:dyDescent="0.2">
      <c r="A748" s="100"/>
      <c r="B748" s="934"/>
      <c r="C748" s="923"/>
      <c r="D748" s="923"/>
      <c r="E748" s="935"/>
    </row>
    <row r="749" spans="1:5" x14ac:dyDescent="0.2">
      <c r="A749" s="100"/>
      <c r="B749" s="934"/>
      <c r="C749" s="923"/>
      <c r="D749" s="923"/>
      <c r="E749" s="935"/>
    </row>
    <row r="750" spans="1:5" x14ac:dyDescent="0.2">
      <c r="A750" s="100"/>
      <c r="B750" s="934"/>
      <c r="C750" s="923"/>
      <c r="D750" s="923"/>
      <c r="E750" s="935"/>
    </row>
    <row r="751" spans="1:5" x14ac:dyDescent="0.2">
      <c r="A751" s="100"/>
      <c r="B751" s="934"/>
      <c r="C751" s="923"/>
      <c r="D751" s="923"/>
      <c r="E751" s="935"/>
    </row>
    <row r="752" spans="1:5" x14ac:dyDescent="0.2">
      <c r="A752" s="100"/>
      <c r="B752" s="934"/>
      <c r="C752" s="923"/>
      <c r="D752" s="923"/>
      <c r="E752" s="935"/>
    </row>
    <row r="753" spans="1:5" x14ac:dyDescent="0.2">
      <c r="A753" s="100"/>
      <c r="B753" s="934"/>
      <c r="C753" s="923"/>
      <c r="D753" s="923"/>
      <c r="E753" s="935"/>
    </row>
    <row r="754" spans="1:5" x14ac:dyDescent="0.2">
      <c r="A754" s="100"/>
      <c r="B754" s="934"/>
      <c r="C754" s="923"/>
      <c r="D754" s="923"/>
      <c r="E754" s="935"/>
    </row>
    <row r="755" spans="1:5" x14ac:dyDescent="0.2">
      <c r="A755" s="100"/>
      <c r="B755" s="934"/>
      <c r="C755" s="923"/>
      <c r="D755" s="923"/>
      <c r="E755" s="935"/>
    </row>
    <row r="756" spans="1:5" x14ac:dyDescent="0.2">
      <c r="A756" s="100"/>
      <c r="B756" s="934"/>
      <c r="C756" s="923"/>
      <c r="D756" s="923"/>
      <c r="E756" s="935"/>
    </row>
    <row r="757" spans="1:5" x14ac:dyDescent="0.2">
      <c r="A757" s="100"/>
      <c r="B757" s="934"/>
      <c r="C757" s="923"/>
      <c r="D757" s="923"/>
      <c r="E757" s="935"/>
    </row>
    <row r="758" spans="1:5" x14ac:dyDescent="0.2">
      <c r="A758" s="100"/>
      <c r="B758" s="934"/>
      <c r="C758" s="923"/>
      <c r="D758" s="923"/>
      <c r="E758" s="935"/>
    </row>
    <row r="759" spans="1:5" x14ac:dyDescent="0.2">
      <c r="A759" s="100"/>
      <c r="B759" s="934"/>
      <c r="C759" s="923"/>
      <c r="D759" s="923"/>
      <c r="E759" s="935"/>
    </row>
    <row r="760" spans="1:5" x14ac:dyDescent="0.2">
      <c r="A760" s="99"/>
      <c r="B760" s="934"/>
      <c r="C760" s="923"/>
      <c r="D760" s="923"/>
      <c r="E760" s="935"/>
    </row>
    <row r="761" spans="1:5" x14ac:dyDescent="0.2">
      <c r="B761" s="936"/>
      <c r="C761" s="937"/>
      <c r="D761" s="937"/>
      <c r="E761" s="938"/>
    </row>
  </sheetData>
  <sheetProtection algorithmName="SHA-512" hashValue="C9SY1lEUFxDeo+Z1w1AUDN7fPAtY+wzZ2p/NzhQq4ztv9C1AoFnwndQ9okqyT9Ddhv0EPMq6ykmOYS+Fr+Cg/Q==" saltValue="RfyYNAxNZ6yA5ciVEYwPrw==" spinCount="100000" sheet="1" objects="1" scenarios="1"/>
  <mergeCells count="586">
    <mergeCell ref="A14:A15"/>
    <mergeCell ref="B14:E15"/>
    <mergeCell ref="C12:D12"/>
    <mergeCell ref="B22:E22"/>
    <mergeCell ref="B23:E23"/>
    <mergeCell ref="B24:E24"/>
    <mergeCell ref="B25:E25"/>
    <mergeCell ref="B26:E26"/>
    <mergeCell ref="A5:F6"/>
    <mergeCell ref="B28:E28"/>
    <mergeCell ref="B29:E29"/>
    <mergeCell ref="B30:E30"/>
    <mergeCell ref="B31:E31"/>
    <mergeCell ref="B32:E32"/>
    <mergeCell ref="B33:E33"/>
    <mergeCell ref="B27:E27"/>
    <mergeCell ref="F14:F15"/>
    <mergeCell ref="B16:E16"/>
    <mergeCell ref="B17:E17"/>
    <mergeCell ref="B18:E18"/>
    <mergeCell ref="B19:E19"/>
    <mergeCell ref="B20:E20"/>
    <mergeCell ref="B21:E21"/>
    <mergeCell ref="B47:E47"/>
    <mergeCell ref="B48:E48"/>
    <mergeCell ref="B49:E49"/>
    <mergeCell ref="B50:E50"/>
    <mergeCell ref="B34:E34"/>
    <mergeCell ref="B35:E35"/>
    <mergeCell ref="B36:E36"/>
    <mergeCell ref="B37:E37"/>
    <mergeCell ref="B38:E38"/>
    <mergeCell ref="B39:E39"/>
    <mergeCell ref="B40:E40"/>
    <mergeCell ref="B58:E58"/>
    <mergeCell ref="B59:E59"/>
    <mergeCell ref="B60:E60"/>
    <mergeCell ref="B61:E61"/>
    <mergeCell ref="B62:E62"/>
    <mergeCell ref="B65:E65"/>
    <mergeCell ref="B51:E51"/>
    <mergeCell ref="B52:E52"/>
    <mergeCell ref="B53:E53"/>
    <mergeCell ref="B55:E55"/>
    <mergeCell ref="B56:E56"/>
    <mergeCell ref="B57:E57"/>
    <mergeCell ref="B63:E63"/>
    <mergeCell ref="B54:E54"/>
    <mergeCell ref="B73:E73"/>
    <mergeCell ref="B74:E74"/>
    <mergeCell ref="B75:E75"/>
    <mergeCell ref="B76:E76"/>
    <mergeCell ref="B77:E77"/>
    <mergeCell ref="B78:E78"/>
    <mergeCell ref="B66:E66"/>
    <mergeCell ref="B67:E67"/>
    <mergeCell ref="B68:E68"/>
    <mergeCell ref="B69:E69"/>
    <mergeCell ref="B70:E70"/>
    <mergeCell ref="B72:E72"/>
    <mergeCell ref="B71:E71"/>
    <mergeCell ref="B86:E86"/>
    <mergeCell ref="B95:E95"/>
    <mergeCell ref="B96:E96"/>
    <mergeCell ref="B97:E97"/>
    <mergeCell ref="B98:E98"/>
    <mergeCell ref="B99:E99"/>
    <mergeCell ref="B79:E79"/>
    <mergeCell ref="B81:E81"/>
    <mergeCell ref="B82:E82"/>
    <mergeCell ref="B83:E83"/>
    <mergeCell ref="B84:E84"/>
    <mergeCell ref="B85:E85"/>
    <mergeCell ref="B80:E80"/>
    <mergeCell ref="B87:E87"/>
    <mergeCell ref="B107:E107"/>
    <mergeCell ref="B108:E108"/>
    <mergeCell ref="B109:E109"/>
    <mergeCell ref="B111:E111"/>
    <mergeCell ref="B112:E112"/>
    <mergeCell ref="B113:E113"/>
    <mergeCell ref="B100:E100"/>
    <mergeCell ref="B101:E101"/>
    <mergeCell ref="B102:E102"/>
    <mergeCell ref="B104:E104"/>
    <mergeCell ref="B105:E105"/>
    <mergeCell ref="B106:E106"/>
    <mergeCell ref="B103:E103"/>
    <mergeCell ref="B110:E110"/>
    <mergeCell ref="B121:E121"/>
    <mergeCell ref="B122:E122"/>
    <mergeCell ref="B123:E123"/>
    <mergeCell ref="B124:E124"/>
    <mergeCell ref="B125:E125"/>
    <mergeCell ref="B126:E126"/>
    <mergeCell ref="B114:E114"/>
    <mergeCell ref="B115:E115"/>
    <mergeCell ref="B116:E116"/>
    <mergeCell ref="B118:E118"/>
    <mergeCell ref="B119:E119"/>
    <mergeCell ref="B120:E120"/>
    <mergeCell ref="B117:E117"/>
    <mergeCell ref="B136:E136"/>
    <mergeCell ref="B137:E137"/>
    <mergeCell ref="B138:E138"/>
    <mergeCell ref="B139:E139"/>
    <mergeCell ref="B127:E127"/>
    <mergeCell ref="B128:E128"/>
    <mergeCell ref="B129:E129"/>
    <mergeCell ref="B131:E131"/>
    <mergeCell ref="B134:E134"/>
    <mergeCell ref="B135:E135"/>
    <mergeCell ref="B146:E146"/>
    <mergeCell ref="B147:E147"/>
    <mergeCell ref="B148:E148"/>
    <mergeCell ref="B149:E149"/>
    <mergeCell ref="B151:E151"/>
    <mergeCell ref="B152:E152"/>
    <mergeCell ref="B140:E140"/>
    <mergeCell ref="B141:E141"/>
    <mergeCell ref="B142:E142"/>
    <mergeCell ref="B143:E143"/>
    <mergeCell ref="B144:E144"/>
    <mergeCell ref="B145:E145"/>
    <mergeCell ref="B162:E162"/>
    <mergeCell ref="B163:E163"/>
    <mergeCell ref="B164:E164"/>
    <mergeCell ref="B166:E166"/>
    <mergeCell ref="B168:E168"/>
    <mergeCell ref="B155:E155"/>
    <mergeCell ref="B156:E156"/>
    <mergeCell ref="B157:E157"/>
    <mergeCell ref="B159:E159"/>
    <mergeCell ref="B160:E160"/>
    <mergeCell ref="B161:E161"/>
    <mergeCell ref="B165:E165"/>
    <mergeCell ref="B176:E176"/>
    <mergeCell ref="B177:E177"/>
    <mergeCell ref="B178:E178"/>
    <mergeCell ref="B179:E179"/>
    <mergeCell ref="B181:E181"/>
    <mergeCell ref="B192:E192"/>
    <mergeCell ref="B169:E169"/>
    <mergeCell ref="B170:E170"/>
    <mergeCell ref="B171:E171"/>
    <mergeCell ref="B172:E172"/>
    <mergeCell ref="B174:E174"/>
    <mergeCell ref="B175:E175"/>
    <mergeCell ref="B173:E173"/>
    <mergeCell ref="B180:E180"/>
    <mergeCell ref="B199:E199"/>
    <mergeCell ref="B200:E200"/>
    <mergeCell ref="B202:E202"/>
    <mergeCell ref="B203:E203"/>
    <mergeCell ref="B204:E204"/>
    <mergeCell ref="B205:E205"/>
    <mergeCell ref="B193:E193"/>
    <mergeCell ref="B194:E194"/>
    <mergeCell ref="B195:E195"/>
    <mergeCell ref="B196:E196"/>
    <mergeCell ref="B197:E197"/>
    <mergeCell ref="B198:E198"/>
    <mergeCell ref="B212:E212"/>
    <mergeCell ref="B213:E213"/>
    <mergeCell ref="B214:E214"/>
    <mergeCell ref="B215:E215"/>
    <mergeCell ref="B216:E216"/>
    <mergeCell ref="B217:E217"/>
    <mergeCell ref="B206:E206"/>
    <mergeCell ref="B207:E207"/>
    <mergeCell ref="B208:E208"/>
    <mergeCell ref="B209:E209"/>
    <mergeCell ref="B210:E210"/>
    <mergeCell ref="B211:E211"/>
    <mergeCell ref="B225:E225"/>
    <mergeCell ref="B227:E227"/>
    <mergeCell ref="B229:E229"/>
    <mergeCell ref="B231:E231"/>
    <mergeCell ref="B233:E233"/>
    <mergeCell ref="B235:E235"/>
    <mergeCell ref="B218:E218"/>
    <mergeCell ref="B219:E219"/>
    <mergeCell ref="B221:E221"/>
    <mergeCell ref="B222:E222"/>
    <mergeCell ref="B223:E223"/>
    <mergeCell ref="B224:E224"/>
    <mergeCell ref="B253:E253"/>
    <mergeCell ref="B255:E255"/>
    <mergeCell ref="B257:E257"/>
    <mergeCell ref="B259:E259"/>
    <mergeCell ref="B261:E261"/>
    <mergeCell ref="B263:E263"/>
    <mergeCell ref="B237:E237"/>
    <mergeCell ref="B239:E239"/>
    <mergeCell ref="B241:E241"/>
    <mergeCell ref="B243:E243"/>
    <mergeCell ref="B245:E245"/>
    <mergeCell ref="B247:E247"/>
    <mergeCell ref="B275:E275"/>
    <mergeCell ref="B276:E276"/>
    <mergeCell ref="B277:E277"/>
    <mergeCell ref="B278:E278"/>
    <mergeCell ref="B279:E279"/>
    <mergeCell ref="B281:E281"/>
    <mergeCell ref="B265:E265"/>
    <mergeCell ref="B267:E267"/>
    <mergeCell ref="B270:E270"/>
    <mergeCell ref="B271:E271"/>
    <mergeCell ref="B273:E273"/>
    <mergeCell ref="B274:E274"/>
    <mergeCell ref="B268:E268"/>
    <mergeCell ref="B269:E269"/>
    <mergeCell ref="B288:E288"/>
    <mergeCell ref="B294:E294"/>
    <mergeCell ref="B295:E295"/>
    <mergeCell ref="B296:E296"/>
    <mergeCell ref="B297:E297"/>
    <mergeCell ref="B298:E298"/>
    <mergeCell ref="B299:E299"/>
    <mergeCell ref="B282:E282"/>
    <mergeCell ref="B283:E283"/>
    <mergeCell ref="B284:E284"/>
    <mergeCell ref="B285:E285"/>
    <mergeCell ref="B286:E286"/>
    <mergeCell ref="B287:E287"/>
    <mergeCell ref="B313:E313"/>
    <mergeCell ref="B314:E314"/>
    <mergeCell ref="B315:E315"/>
    <mergeCell ref="B317:E317"/>
    <mergeCell ref="B319:E319"/>
    <mergeCell ref="B321:E321"/>
    <mergeCell ref="B301:E301"/>
    <mergeCell ref="B303:E303"/>
    <mergeCell ref="B305:E305"/>
    <mergeCell ref="B307:E307"/>
    <mergeCell ref="B309:E309"/>
    <mergeCell ref="B311:E311"/>
    <mergeCell ref="B335:E335"/>
    <mergeCell ref="B337:E337"/>
    <mergeCell ref="B339:E339"/>
    <mergeCell ref="B342:E342"/>
    <mergeCell ref="B343:E343"/>
    <mergeCell ref="B344:E344"/>
    <mergeCell ref="B323:E323"/>
    <mergeCell ref="B325:E325"/>
    <mergeCell ref="B327:E327"/>
    <mergeCell ref="B329:E329"/>
    <mergeCell ref="B331:E331"/>
    <mergeCell ref="B333:E333"/>
    <mergeCell ref="B352:E352"/>
    <mergeCell ref="B353:E353"/>
    <mergeCell ref="B354:E354"/>
    <mergeCell ref="B355:E355"/>
    <mergeCell ref="B356:E356"/>
    <mergeCell ref="B357:E357"/>
    <mergeCell ref="B369:E369"/>
    <mergeCell ref="B345:E345"/>
    <mergeCell ref="B346:E346"/>
    <mergeCell ref="B347:E347"/>
    <mergeCell ref="B348:E348"/>
    <mergeCell ref="B350:E350"/>
    <mergeCell ref="B351:E351"/>
    <mergeCell ref="B375:E375"/>
    <mergeCell ref="B377:E377"/>
    <mergeCell ref="B378:E378"/>
    <mergeCell ref="B380:E380"/>
    <mergeCell ref="B381:E381"/>
    <mergeCell ref="B382:E382"/>
    <mergeCell ref="B376:E376"/>
    <mergeCell ref="B385:E385"/>
    <mergeCell ref="B364:E364"/>
    <mergeCell ref="B365:E365"/>
    <mergeCell ref="B366:E366"/>
    <mergeCell ref="B368:E368"/>
    <mergeCell ref="B371:E371"/>
    <mergeCell ref="B373:E373"/>
    <mergeCell ref="B391:E391"/>
    <mergeCell ref="B393:E393"/>
    <mergeCell ref="B394:E394"/>
    <mergeCell ref="B395:E395"/>
    <mergeCell ref="B396:E396"/>
    <mergeCell ref="B397:E397"/>
    <mergeCell ref="B392:E392"/>
    <mergeCell ref="B399:E399"/>
    <mergeCell ref="B384:E384"/>
    <mergeCell ref="B386:E386"/>
    <mergeCell ref="B387:E387"/>
    <mergeCell ref="B388:E388"/>
    <mergeCell ref="B389:E389"/>
    <mergeCell ref="B390:E390"/>
    <mergeCell ref="B438:E438"/>
    <mergeCell ref="B439:E439"/>
    <mergeCell ref="B440:E440"/>
    <mergeCell ref="B441:E441"/>
    <mergeCell ref="B442:E442"/>
    <mergeCell ref="B443:E443"/>
    <mergeCell ref="B444:E444"/>
    <mergeCell ref="B431:E431"/>
    <mergeCell ref="B432:E432"/>
    <mergeCell ref="B433:E433"/>
    <mergeCell ref="B434:E434"/>
    <mergeCell ref="B435:E435"/>
    <mergeCell ref="B436:E436"/>
    <mergeCell ref="B451:E451"/>
    <mergeCell ref="B452:E452"/>
    <mergeCell ref="B454:E454"/>
    <mergeCell ref="B455:E455"/>
    <mergeCell ref="B456:E456"/>
    <mergeCell ref="B457:E457"/>
    <mergeCell ref="B453:E453"/>
    <mergeCell ref="B445:E445"/>
    <mergeCell ref="B446:E446"/>
    <mergeCell ref="B447:E447"/>
    <mergeCell ref="B448:E448"/>
    <mergeCell ref="B449:E449"/>
    <mergeCell ref="B450:E450"/>
    <mergeCell ref="B465:E465"/>
    <mergeCell ref="B466:E466"/>
    <mergeCell ref="B467:E467"/>
    <mergeCell ref="B468:E468"/>
    <mergeCell ref="B470:E470"/>
    <mergeCell ref="B471:E471"/>
    <mergeCell ref="B469:E469"/>
    <mergeCell ref="B476:E476"/>
    <mergeCell ref="B458:E458"/>
    <mergeCell ref="B459:E459"/>
    <mergeCell ref="B460:E460"/>
    <mergeCell ref="B462:E462"/>
    <mergeCell ref="B463:E463"/>
    <mergeCell ref="B464:E464"/>
    <mergeCell ref="B479:E479"/>
    <mergeCell ref="B480:E480"/>
    <mergeCell ref="B481:E481"/>
    <mergeCell ref="B482:E482"/>
    <mergeCell ref="B484:E484"/>
    <mergeCell ref="B485:E485"/>
    <mergeCell ref="B483:E483"/>
    <mergeCell ref="B472:E472"/>
    <mergeCell ref="B473:E473"/>
    <mergeCell ref="B474:E474"/>
    <mergeCell ref="B475:E475"/>
    <mergeCell ref="B477:E477"/>
    <mergeCell ref="B478:E478"/>
    <mergeCell ref="B492:E492"/>
    <mergeCell ref="B493:E493"/>
    <mergeCell ref="B495:E495"/>
    <mergeCell ref="B496:E496"/>
    <mergeCell ref="B497:E497"/>
    <mergeCell ref="B498:E498"/>
    <mergeCell ref="B494:E494"/>
    <mergeCell ref="B501:E501"/>
    <mergeCell ref="B486:E486"/>
    <mergeCell ref="B487:E487"/>
    <mergeCell ref="B488:E488"/>
    <mergeCell ref="B489:E489"/>
    <mergeCell ref="B490:E490"/>
    <mergeCell ref="B491:E491"/>
    <mergeCell ref="B507:E507"/>
    <mergeCell ref="B509:E509"/>
    <mergeCell ref="B511:E511"/>
    <mergeCell ref="B513:E513"/>
    <mergeCell ref="B515:E515"/>
    <mergeCell ref="B516:E516"/>
    <mergeCell ref="B522:E522"/>
    <mergeCell ref="B499:E499"/>
    <mergeCell ref="B500:E500"/>
    <mergeCell ref="B502:E502"/>
    <mergeCell ref="B503:E503"/>
    <mergeCell ref="B504:E504"/>
    <mergeCell ref="B505:E505"/>
    <mergeCell ref="B524:E524"/>
    <mergeCell ref="B525:E525"/>
    <mergeCell ref="B526:E526"/>
    <mergeCell ref="B527:E527"/>
    <mergeCell ref="B528:E528"/>
    <mergeCell ref="B529:E529"/>
    <mergeCell ref="B533:E533"/>
    <mergeCell ref="B517:E517"/>
    <mergeCell ref="B518:E518"/>
    <mergeCell ref="B519:E519"/>
    <mergeCell ref="B520:E520"/>
    <mergeCell ref="B521:E521"/>
    <mergeCell ref="B523:E523"/>
    <mergeCell ref="B539:E539"/>
    <mergeCell ref="B541:E541"/>
    <mergeCell ref="B542:E542"/>
    <mergeCell ref="B543:E543"/>
    <mergeCell ref="B544:E544"/>
    <mergeCell ref="B540:E540"/>
    <mergeCell ref="B530:E530"/>
    <mergeCell ref="B532:E532"/>
    <mergeCell ref="B535:E535"/>
    <mergeCell ref="B536:E536"/>
    <mergeCell ref="B537:E537"/>
    <mergeCell ref="B538:E538"/>
    <mergeCell ref="B552:E552"/>
    <mergeCell ref="B553:E553"/>
    <mergeCell ref="B555:E555"/>
    <mergeCell ref="B556:E556"/>
    <mergeCell ref="B557:E557"/>
    <mergeCell ref="B558:E558"/>
    <mergeCell ref="B554:E554"/>
    <mergeCell ref="B561:E561"/>
    <mergeCell ref="B545:E545"/>
    <mergeCell ref="B546:E546"/>
    <mergeCell ref="B547:E547"/>
    <mergeCell ref="B548:E548"/>
    <mergeCell ref="B549:E549"/>
    <mergeCell ref="B551:E551"/>
    <mergeCell ref="B566:E566"/>
    <mergeCell ref="B567:E567"/>
    <mergeCell ref="B568:E568"/>
    <mergeCell ref="B569:E569"/>
    <mergeCell ref="B570:E570"/>
    <mergeCell ref="B571:E571"/>
    <mergeCell ref="B559:E559"/>
    <mergeCell ref="B560:E560"/>
    <mergeCell ref="B562:E562"/>
    <mergeCell ref="B563:E563"/>
    <mergeCell ref="B564:E564"/>
    <mergeCell ref="B565:E565"/>
    <mergeCell ref="B578:E578"/>
    <mergeCell ref="B579:E579"/>
    <mergeCell ref="B580:E580"/>
    <mergeCell ref="B581:E581"/>
    <mergeCell ref="B582:E582"/>
    <mergeCell ref="B583:E583"/>
    <mergeCell ref="B584:E584"/>
    <mergeCell ref="B572:E572"/>
    <mergeCell ref="B573:E573"/>
    <mergeCell ref="B574:E574"/>
    <mergeCell ref="B575:E575"/>
    <mergeCell ref="B576:E576"/>
    <mergeCell ref="B577:E577"/>
    <mergeCell ref="B602:E602"/>
    <mergeCell ref="B605:E605"/>
    <mergeCell ref="B606:E606"/>
    <mergeCell ref="B607:E607"/>
    <mergeCell ref="B609:E609"/>
    <mergeCell ref="B610:E610"/>
    <mergeCell ref="B603:E603"/>
    <mergeCell ref="B608:E608"/>
    <mergeCell ref="B596:E596"/>
    <mergeCell ref="B597:E597"/>
    <mergeCell ref="B598:E598"/>
    <mergeCell ref="B599:E599"/>
    <mergeCell ref="B600:E600"/>
    <mergeCell ref="B601:E601"/>
    <mergeCell ref="B617:E617"/>
    <mergeCell ref="B618:E618"/>
    <mergeCell ref="B619:E619"/>
    <mergeCell ref="B620:E620"/>
    <mergeCell ref="B622:E622"/>
    <mergeCell ref="B623:E623"/>
    <mergeCell ref="B621:E621"/>
    <mergeCell ref="B611:E611"/>
    <mergeCell ref="B612:E612"/>
    <mergeCell ref="B613:E613"/>
    <mergeCell ref="B614:E614"/>
    <mergeCell ref="B615:E615"/>
    <mergeCell ref="B616:E616"/>
    <mergeCell ref="B630:E630"/>
    <mergeCell ref="B631:E631"/>
    <mergeCell ref="B633:E633"/>
    <mergeCell ref="B637:E637"/>
    <mergeCell ref="B638:E638"/>
    <mergeCell ref="B639:E639"/>
    <mergeCell ref="B632:E632"/>
    <mergeCell ref="B624:E624"/>
    <mergeCell ref="B625:E625"/>
    <mergeCell ref="B626:E626"/>
    <mergeCell ref="B627:E627"/>
    <mergeCell ref="B628:E628"/>
    <mergeCell ref="B629:E629"/>
    <mergeCell ref="B646:E646"/>
    <mergeCell ref="B647:E647"/>
    <mergeCell ref="B648:E648"/>
    <mergeCell ref="B649:E649"/>
    <mergeCell ref="B650:E650"/>
    <mergeCell ref="B651:E651"/>
    <mergeCell ref="B640:E640"/>
    <mergeCell ref="B641:E641"/>
    <mergeCell ref="B642:E642"/>
    <mergeCell ref="B643:E643"/>
    <mergeCell ref="B644:E644"/>
    <mergeCell ref="B645:E645"/>
    <mergeCell ref="B691:E691"/>
    <mergeCell ref="B686:E686"/>
    <mergeCell ref="B687:E687"/>
    <mergeCell ref="B688:E688"/>
    <mergeCell ref="B689:E689"/>
    <mergeCell ref="B690:E690"/>
    <mergeCell ref="B652:E652"/>
    <mergeCell ref="B654:E654"/>
    <mergeCell ref="B655:E655"/>
    <mergeCell ref="B698:E698"/>
    <mergeCell ref="B699:E699"/>
    <mergeCell ref="B700:E700"/>
    <mergeCell ref="B701:E701"/>
    <mergeCell ref="B702:E702"/>
    <mergeCell ref="B703:E703"/>
    <mergeCell ref="B692:E692"/>
    <mergeCell ref="B693:E693"/>
    <mergeCell ref="B694:E694"/>
    <mergeCell ref="B695:E695"/>
    <mergeCell ref="B696:E696"/>
    <mergeCell ref="B697:E697"/>
    <mergeCell ref="B710:E710"/>
    <mergeCell ref="B711:E711"/>
    <mergeCell ref="B712:E712"/>
    <mergeCell ref="B713:E713"/>
    <mergeCell ref="B714:E714"/>
    <mergeCell ref="B715:E715"/>
    <mergeCell ref="B704:E704"/>
    <mergeCell ref="B705:E705"/>
    <mergeCell ref="B706:E706"/>
    <mergeCell ref="B707:E707"/>
    <mergeCell ref="B708:E708"/>
    <mergeCell ref="B709:E709"/>
    <mergeCell ref="B722:E722"/>
    <mergeCell ref="B723:E723"/>
    <mergeCell ref="B724:E724"/>
    <mergeCell ref="B725:E725"/>
    <mergeCell ref="B726:E726"/>
    <mergeCell ref="B727:E727"/>
    <mergeCell ref="B716:E716"/>
    <mergeCell ref="B717:E717"/>
    <mergeCell ref="B718:E718"/>
    <mergeCell ref="B719:E719"/>
    <mergeCell ref="B720:E720"/>
    <mergeCell ref="B721:E721"/>
    <mergeCell ref="B737:E737"/>
    <mergeCell ref="B738:E738"/>
    <mergeCell ref="B739:E739"/>
    <mergeCell ref="B728:E728"/>
    <mergeCell ref="B729:E729"/>
    <mergeCell ref="B730:E730"/>
    <mergeCell ref="B731:E731"/>
    <mergeCell ref="B732:E732"/>
    <mergeCell ref="B733:E733"/>
    <mergeCell ref="B759:E759"/>
    <mergeCell ref="B760:E760"/>
    <mergeCell ref="B761:E761"/>
    <mergeCell ref="B752:E752"/>
    <mergeCell ref="B753:E753"/>
    <mergeCell ref="B754:E754"/>
    <mergeCell ref="B755:E755"/>
    <mergeCell ref="B756:E756"/>
    <mergeCell ref="B757:E757"/>
    <mergeCell ref="B430:E430"/>
    <mergeCell ref="B437:E437"/>
    <mergeCell ref="B424:E424"/>
    <mergeCell ref="B425:E425"/>
    <mergeCell ref="B426:E426"/>
    <mergeCell ref="B427:E427"/>
    <mergeCell ref="B428:E428"/>
    <mergeCell ref="B429:E429"/>
    <mergeCell ref="B758:E758"/>
    <mergeCell ref="B746:E746"/>
    <mergeCell ref="B747:E747"/>
    <mergeCell ref="B748:E748"/>
    <mergeCell ref="B749:E749"/>
    <mergeCell ref="B750:E750"/>
    <mergeCell ref="B751:E751"/>
    <mergeCell ref="B740:E740"/>
    <mergeCell ref="B741:E741"/>
    <mergeCell ref="B742:E742"/>
    <mergeCell ref="B743:E743"/>
    <mergeCell ref="B744:E744"/>
    <mergeCell ref="B745:E745"/>
    <mergeCell ref="B734:E734"/>
    <mergeCell ref="B735:E735"/>
    <mergeCell ref="B736:E736"/>
    <mergeCell ref="B408:E408"/>
    <mergeCell ref="B409:E409"/>
    <mergeCell ref="B411:E411"/>
    <mergeCell ref="B421:E421"/>
    <mergeCell ref="B422:E422"/>
    <mergeCell ref="B423:E423"/>
    <mergeCell ref="B398:E398"/>
    <mergeCell ref="B401:E401"/>
    <mergeCell ref="B403:E403"/>
    <mergeCell ref="B410:E410"/>
    <mergeCell ref="B404:E404"/>
    <mergeCell ref="B405:E405"/>
    <mergeCell ref="B406:E406"/>
  </mergeCells>
  <pageMargins left="0.59055118110236204" right="0.196850393700787" top="0.67500000000000004" bottom="0.25" header="0.17" footer="0.17"/>
  <pageSetup paperSize="9" fitToHeight="0" orientation="portrait" blackAndWhite="1"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5C19C-0E77-4CD5-BE79-57ABE644DD76}">
  <sheetPr codeName="Sheet4"/>
  <dimension ref="A1:F696"/>
  <sheetViews>
    <sheetView view="pageBreakPreview" topLeftCell="A276" zoomScale="85" zoomScaleNormal="100" zoomScaleSheetLayoutView="85" workbookViewId="0">
      <selection activeCell="F94" sqref="F94"/>
    </sheetView>
  </sheetViews>
  <sheetFormatPr defaultColWidth="8.85546875" defaultRowHeight="15" outlineLevelCol="1" x14ac:dyDescent="0.25"/>
  <cols>
    <col min="1" max="1" width="12.85546875" style="270" customWidth="1"/>
    <col min="2" max="2" width="7.42578125" style="270" customWidth="1"/>
    <col min="3" max="3" width="37.5703125" style="271" customWidth="1"/>
    <col min="4" max="4" width="8" style="271" customWidth="1"/>
    <col min="5" max="5" width="14.42578125" style="271" customWidth="1"/>
    <col min="6" max="6" width="15.5703125" style="26" customWidth="1" outlineLevel="1"/>
    <col min="7" max="16384" width="8.85546875" style="106"/>
  </cols>
  <sheetData>
    <row r="1" spans="1:6" s="93" customFormat="1" ht="12.75" customHeight="1" x14ac:dyDescent="0.2">
      <c r="A1" s="245" t="s">
        <v>7</v>
      </c>
      <c r="B1" s="266"/>
      <c r="C1" s="926" t="s">
        <v>894</v>
      </c>
      <c r="D1" s="926"/>
      <c r="E1" s="92"/>
      <c r="F1" s="26"/>
    </row>
    <row r="2" spans="1:6" s="93" customFormat="1" ht="12.75" x14ac:dyDescent="0.2">
      <c r="A2" s="279"/>
      <c r="B2" s="98"/>
      <c r="C2" s="98"/>
      <c r="D2" s="98"/>
      <c r="E2" s="98"/>
      <c r="F2" s="26"/>
    </row>
    <row r="3" spans="1:6" s="93" customFormat="1" ht="18.75" customHeight="1" x14ac:dyDescent="0.2">
      <c r="A3" s="949" t="s">
        <v>18</v>
      </c>
      <c r="B3" s="952" t="s">
        <v>19</v>
      </c>
      <c r="C3" s="952"/>
      <c r="D3" s="952"/>
      <c r="E3" s="952"/>
      <c r="F3" s="944" t="s">
        <v>20</v>
      </c>
    </row>
    <row r="4" spans="1:6" s="93" customFormat="1" ht="12.75" x14ac:dyDescent="0.2">
      <c r="A4" s="950"/>
      <c r="B4" s="955"/>
      <c r="C4" s="955"/>
      <c r="D4" s="955"/>
      <c r="E4" s="955"/>
      <c r="F4" s="945"/>
    </row>
    <row r="5" spans="1:6" s="93" customFormat="1" ht="12.75" x14ac:dyDescent="0.2">
      <c r="A5" s="273"/>
      <c r="B5" s="266"/>
      <c r="C5" s="267"/>
      <c r="D5" s="267"/>
      <c r="E5" s="267"/>
      <c r="F5" s="247"/>
    </row>
    <row r="6" spans="1:6" x14ac:dyDescent="0.25">
      <c r="A6" s="250" t="s">
        <v>184</v>
      </c>
      <c r="B6" s="942" t="s">
        <v>185</v>
      </c>
      <c r="C6" s="942"/>
      <c r="D6" s="942"/>
      <c r="E6" s="942"/>
      <c r="F6" s="247"/>
    </row>
    <row r="7" spans="1:6" x14ac:dyDescent="0.25">
      <c r="A7" s="250"/>
      <c r="B7" s="923"/>
      <c r="C7" s="923"/>
      <c r="D7" s="923"/>
      <c r="E7" s="923"/>
      <c r="F7" s="247"/>
    </row>
    <row r="8" spans="1:6" ht="25.5" customHeight="1" x14ac:dyDescent="0.25">
      <c r="A8" s="250"/>
      <c r="B8" s="923" t="s">
        <v>186</v>
      </c>
      <c r="C8" s="923"/>
      <c r="D8" s="923"/>
      <c r="E8" s="923"/>
      <c r="F8" s="247"/>
    </row>
    <row r="9" spans="1:6" x14ac:dyDescent="0.25">
      <c r="A9" s="250"/>
      <c r="B9" s="240"/>
      <c r="C9" s="239"/>
      <c r="D9" s="239"/>
      <c r="E9" s="239"/>
      <c r="F9" s="247"/>
    </row>
    <row r="10" spans="1:6" ht="15" customHeight="1" x14ac:dyDescent="0.25">
      <c r="A10" s="250"/>
      <c r="B10" s="923" t="s">
        <v>890</v>
      </c>
      <c r="C10" s="923"/>
      <c r="D10" s="923"/>
      <c r="E10" s="923"/>
      <c r="F10" s="843"/>
    </row>
    <row r="11" spans="1:6" x14ac:dyDescent="0.25">
      <c r="A11" s="250"/>
      <c r="B11" s="932" t="s">
        <v>351</v>
      </c>
      <c r="C11" s="932"/>
      <c r="D11" s="932"/>
      <c r="E11" s="932"/>
      <c r="F11" s="247"/>
    </row>
    <row r="12" spans="1:6" x14ac:dyDescent="0.25">
      <c r="A12" s="250"/>
      <c r="B12" s="923"/>
      <c r="C12" s="923"/>
      <c r="D12" s="923"/>
      <c r="E12" s="923"/>
      <c r="F12" s="247"/>
    </row>
    <row r="13" spans="1:6" x14ac:dyDescent="0.25">
      <c r="A13" s="250" t="s">
        <v>187</v>
      </c>
      <c r="B13" s="926" t="s">
        <v>37</v>
      </c>
      <c r="C13" s="926"/>
      <c r="D13" s="926"/>
      <c r="E13" s="926"/>
      <c r="F13" s="247"/>
    </row>
    <row r="14" spans="1:6" x14ac:dyDescent="0.25">
      <c r="A14" s="250"/>
      <c r="B14" s="923"/>
      <c r="C14" s="923"/>
      <c r="D14" s="923"/>
      <c r="E14" s="923"/>
      <c r="F14" s="247"/>
    </row>
    <row r="15" spans="1:6" x14ac:dyDescent="0.25">
      <c r="A15" s="250" t="s">
        <v>188</v>
      </c>
      <c r="B15" s="942" t="s">
        <v>189</v>
      </c>
      <c r="C15" s="942"/>
      <c r="D15" s="942"/>
      <c r="E15" s="942"/>
      <c r="F15" s="247"/>
    </row>
    <row r="16" spans="1:6" x14ac:dyDescent="0.25">
      <c r="A16" s="250"/>
      <c r="B16" s="923"/>
      <c r="C16" s="923"/>
      <c r="D16" s="923"/>
      <c r="E16" s="923"/>
      <c r="F16" s="247"/>
    </row>
    <row r="17" spans="1:6" ht="15" customHeight="1" x14ac:dyDescent="0.25">
      <c r="A17" s="250"/>
      <c r="B17" s="923" t="s">
        <v>890</v>
      </c>
      <c r="C17" s="923"/>
      <c r="D17" s="923"/>
      <c r="E17" s="923"/>
      <c r="F17" s="843"/>
    </row>
    <row r="18" spans="1:6" x14ac:dyDescent="0.25">
      <c r="A18" s="250"/>
      <c r="B18" s="932" t="s">
        <v>351</v>
      </c>
      <c r="C18" s="932"/>
      <c r="D18" s="932"/>
      <c r="E18" s="932"/>
      <c r="F18" s="247"/>
    </row>
    <row r="19" spans="1:6" x14ac:dyDescent="0.25">
      <c r="A19" s="250"/>
      <c r="B19" s="923"/>
      <c r="C19" s="923"/>
      <c r="D19" s="923"/>
      <c r="E19" s="923"/>
      <c r="F19" s="247"/>
    </row>
    <row r="20" spans="1:6" x14ac:dyDescent="0.25">
      <c r="A20" s="250" t="s">
        <v>190</v>
      </c>
      <c r="B20" s="942" t="s">
        <v>191</v>
      </c>
      <c r="C20" s="942"/>
      <c r="D20" s="942"/>
      <c r="E20" s="942"/>
      <c r="F20" s="247"/>
    </row>
    <row r="21" spans="1:6" x14ac:dyDescent="0.25">
      <c r="A21" s="250"/>
      <c r="B21" s="923"/>
      <c r="C21" s="923"/>
      <c r="D21" s="923"/>
      <c r="E21" s="923"/>
      <c r="F21" s="247"/>
    </row>
    <row r="22" spans="1:6" x14ac:dyDescent="0.25">
      <c r="A22" s="250"/>
      <c r="B22" s="923" t="s">
        <v>890</v>
      </c>
      <c r="C22" s="923"/>
      <c r="D22" s="923"/>
      <c r="E22" s="923"/>
      <c r="F22" s="843"/>
    </row>
    <row r="23" spans="1:6" x14ac:dyDescent="0.25">
      <c r="A23" s="250"/>
      <c r="B23" s="932" t="s">
        <v>351</v>
      </c>
      <c r="C23" s="932"/>
      <c r="D23" s="932"/>
      <c r="E23" s="932"/>
      <c r="F23" s="247"/>
    </row>
    <row r="24" spans="1:6" x14ac:dyDescent="0.25">
      <c r="A24" s="250"/>
      <c r="B24" s="923"/>
      <c r="C24" s="923"/>
      <c r="D24" s="923"/>
      <c r="E24" s="923"/>
      <c r="F24" s="247"/>
    </row>
    <row r="25" spans="1:6" x14ac:dyDescent="0.25">
      <c r="A25" s="250" t="s">
        <v>192</v>
      </c>
      <c r="B25" s="942" t="s">
        <v>193</v>
      </c>
      <c r="C25" s="942"/>
      <c r="D25" s="942"/>
      <c r="E25" s="942"/>
      <c r="F25" s="247"/>
    </row>
    <row r="26" spans="1:6" x14ac:dyDescent="0.25">
      <c r="A26" s="250"/>
      <c r="B26" s="923"/>
      <c r="C26" s="923"/>
      <c r="D26" s="923"/>
      <c r="E26" s="923"/>
      <c r="F26" s="247"/>
    </row>
    <row r="27" spans="1:6" ht="15" customHeight="1" x14ac:dyDescent="0.25">
      <c r="A27" s="250"/>
      <c r="B27" s="923" t="s">
        <v>890</v>
      </c>
      <c r="C27" s="923"/>
      <c r="D27" s="923"/>
      <c r="E27" s="923"/>
      <c r="F27" s="843"/>
    </row>
    <row r="28" spans="1:6" x14ac:dyDescent="0.25">
      <c r="A28" s="250"/>
      <c r="B28" s="932" t="s">
        <v>351</v>
      </c>
      <c r="C28" s="932"/>
      <c r="D28" s="932"/>
      <c r="E28" s="932"/>
      <c r="F28" s="247"/>
    </row>
    <row r="29" spans="1:6" x14ac:dyDescent="0.25">
      <c r="A29" s="250"/>
      <c r="B29" s="923"/>
      <c r="C29" s="923"/>
      <c r="D29" s="923"/>
      <c r="E29" s="923"/>
      <c r="F29" s="247"/>
    </row>
    <row r="30" spans="1:6" x14ac:dyDescent="0.25">
      <c r="A30" s="250" t="s">
        <v>194</v>
      </c>
      <c r="B30" s="942" t="s">
        <v>195</v>
      </c>
      <c r="C30" s="942"/>
      <c r="D30" s="942"/>
      <c r="E30" s="942"/>
      <c r="F30" s="247"/>
    </row>
    <row r="31" spans="1:6" x14ac:dyDescent="0.25">
      <c r="A31" s="250"/>
      <c r="B31" s="923"/>
      <c r="C31" s="923"/>
      <c r="D31" s="923"/>
      <c r="E31" s="923"/>
      <c r="F31" s="247"/>
    </row>
    <row r="32" spans="1:6" x14ac:dyDescent="0.25">
      <c r="A32" s="250"/>
      <c r="B32" s="923" t="s">
        <v>890</v>
      </c>
      <c r="C32" s="923"/>
      <c r="D32" s="923"/>
      <c r="E32" s="923"/>
      <c r="F32" s="843"/>
    </row>
    <row r="33" spans="1:6" x14ac:dyDescent="0.25">
      <c r="A33" s="250"/>
      <c r="B33" s="932" t="s">
        <v>351</v>
      </c>
      <c r="C33" s="932"/>
      <c r="D33" s="932"/>
      <c r="E33" s="932"/>
      <c r="F33" s="247"/>
    </row>
    <row r="34" spans="1:6" x14ac:dyDescent="0.25">
      <c r="A34" s="250"/>
      <c r="B34" s="923"/>
      <c r="C34" s="923"/>
      <c r="D34" s="923"/>
      <c r="E34" s="923"/>
      <c r="F34" s="247"/>
    </row>
    <row r="35" spans="1:6" x14ac:dyDescent="0.25">
      <c r="A35" s="250" t="s">
        <v>196</v>
      </c>
      <c r="B35" s="942" t="s">
        <v>197</v>
      </c>
      <c r="C35" s="942"/>
      <c r="D35" s="942"/>
      <c r="E35" s="942"/>
      <c r="F35" s="247"/>
    </row>
    <row r="36" spans="1:6" x14ac:dyDescent="0.25">
      <c r="A36" s="250"/>
      <c r="B36" s="923"/>
      <c r="C36" s="923"/>
      <c r="D36" s="923"/>
      <c r="E36" s="923"/>
      <c r="F36" s="247"/>
    </row>
    <row r="37" spans="1:6" x14ac:dyDescent="0.25">
      <c r="A37" s="250"/>
      <c r="B37" s="923" t="s">
        <v>890</v>
      </c>
      <c r="C37" s="923"/>
      <c r="D37" s="923"/>
      <c r="E37" s="923"/>
      <c r="F37" s="843"/>
    </row>
    <row r="38" spans="1:6" x14ac:dyDescent="0.25">
      <c r="A38" s="250"/>
      <c r="B38" s="932" t="s">
        <v>351</v>
      </c>
      <c r="C38" s="932"/>
      <c r="D38" s="932"/>
      <c r="E38" s="932"/>
      <c r="F38" s="247"/>
    </row>
    <row r="39" spans="1:6" x14ac:dyDescent="0.25">
      <c r="A39" s="250"/>
      <c r="B39" s="923"/>
      <c r="C39" s="923"/>
      <c r="D39" s="923"/>
      <c r="E39" s="923"/>
      <c r="F39" s="247"/>
    </row>
    <row r="40" spans="1:6" x14ac:dyDescent="0.25">
      <c r="A40" s="250" t="s">
        <v>198</v>
      </c>
      <c r="B40" s="942" t="s">
        <v>199</v>
      </c>
      <c r="C40" s="942"/>
      <c r="D40" s="942"/>
      <c r="E40" s="942"/>
      <c r="F40" s="247"/>
    </row>
    <row r="41" spans="1:6" x14ac:dyDescent="0.25">
      <c r="A41" s="250"/>
      <c r="B41" s="923"/>
      <c r="C41" s="923"/>
      <c r="D41" s="923"/>
      <c r="E41" s="923"/>
      <c r="F41" s="247"/>
    </row>
    <row r="42" spans="1:6" ht="26.25" customHeight="1" x14ac:dyDescent="0.25">
      <c r="A42" s="250"/>
      <c r="B42" s="923" t="s">
        <v>635</v>
      </c>
      <c r="C42" s="923"/>
      <c r="D42" s="923"/>
      <c r="E42" s="923"/>
      <c r="F42" s="247"/>
    </row>
    <row r="43" spans="1:6" x14ac:dyDescent="0.25">
      <c r="A43" s="250"/>
      <c r="B43" s="923"/>
      <c r="C43" s="923"/>
      <c r="D43" s="923"/>
      <c r="E43" s="923"/>
      <c r="F43" s="247"/>
    </row>
    <row r="44" spans="1:6" ht="15" customHeight="1" x14ac:dyDescent="0.25">
      <c r="A44" s="250"/>
      <c r="B44" s="923" t="s">
        <v>890</v>
      </c>
      <c r="C44" s="923"/>
      <c r="D44" s="923"/>
      <c r="E44" s="923"/>
      <c r="F44" s="843"/>
    </row>
    <row r="45" spans="1:6" x14ac:dyDescent="0.25">
      <c r="A45" s="250"/>
      <c r="B45" s="932" t="s">
        <v>351</v>
      </c>
      <c r="C45" s="932"/>
      <c r="D45" s="932"/>
      <c r="E45" s="932"/>
      <c r="F45" s="247"/>
    </row>
    <row r="46" spans="1:6" x14ac:dyDescent="0.25">
      <c r="A46" s="250"/>
      <c r="B46" s="923"/>
      <c r="C46" s="923"/>
      <c r="D46" s="923"/>
      <c r="E46" s="923"/>
      <c r="F46" s="247"/>
    </row>
    <row r="47" spans="1:6" x14ac:dyDescent="0.25">
      <c r="A47" s="250"/>
      <c r="B47" s="239"/>
      <c r="C47" s="239"/>
      <c r="D47" s="239"/>
      <c r="E47" s="239"/>
      <c r="F47" s="247"/>
    </row>
    <row r="48" spans="1:6" x14ac:dyDescent="0.25">
      <c r="A48" s="250"/>
      <c r="B48" s="239"/>
      <c r="C48" s="239"/>
      <c r="D48" s="239"/>
      <c r="E48" s="239"/>
      <c r="F48" s="247"/>
    </row>
    <row r="49" spans="1:6" x14ac:dyDescent="0.25">
      <c r="A49" s="250"/>
      <c r="B49" s="239"/>
      <c r="C49" s="239"/>
      <c r="D49" s="239"/>
      <c r="E49" s="239"/>
      <c r="F49" s="247"/>
    </row>
    <row r="50" spans="1:6" x14ac:dyDescent="0.25">
      <c r="A50" s="250"/>
      <c r="B50" s="239"/>
      <c r="C50" s="239"/>
      <c r="D50" s="239"/>
      <c r="E50" s="239"/>
      <c r="F50" s="247"/>
    </row>
    <row r="51" spans="1:6" x14ac:dyDescent="0.25">
      <c r="A51" s="250"/>
      <c r="B51" s="239"/>
      <c r="C51" s="239"/>
      <c r="D51" s="239"/>
      <c r="E51" s="239"/>
      <c r="F51" s="247"/>
    </row>
    <row r="52" spans="1:6" x14ac:dyDescent="0.25">
      <c r="A52" s="101"/>
      <c r="B52" s="103"/>
      <c r="C52" s="103"/>
      <c r="D52" s="103"/>
      <c r="E52" s="103"/>
      <c r="F52" s="7"/>
    </row>
    <row r="53" spans="1:6" x14ac:dyDescent="0.25">
      <c r="A53" s="250" t="s">
        <v>200</v>
      </c>
      <c r="B53" s="926" t="s">
        <v>201</v>
      </c>
      <c r="C53" s="926"/>
      <c r="D53" s="926"/>
      <c r="E53" s="926"/>
      <c r="F53" s="247"/>
    </row>
    <row r="54" spans="1:6" x14ac:dyDescent="0.25">
      <c r="A54" s="250"/>
      <c r="B54" s="923"/>
      <c r="C54" s="923"/>
      <c r="D54" s="923"/>
      <c r="E54" s="923"/>
      <c r="F54" s="247"/>
    </row>
    <row r="55" spans="1:6" x14ac:dyDescent="0.25">
      <c r="A55" s="250" t="s">
        <v>202</v>
      </c>
      <c r="B55" s="942" t="s">
        <v>203</v>
      </c>
      <c r="C55" s="942"/>
      <c r="D55" s="942"/>
      <c r="E55" s="942"/>
      <c r="F55" s="247"/>
    </row>
    <row r="56" spans="1:6" x14ac:dyDescent="0.25">
      <c r="A56" s="250"/>
      <c r="B56" s="923"/>
      <c r="C56" s="923"/>
      <c r="D56" s="923"/>
      <c r="E56" s="923"/>
      <c r="F56" s="247"/>
    </row>
    <row r="57" spans="1:6" x14ac:dyDescent="0.25">
      <c r="A57" s="250" t="s">
        <v>204</v>
      </c>
      <c r="B57" s="942" t="s">
        <v>205</v>
      </c>
      <c r="C57" s="942"/>
      <c r="D57" s="942"/>
      <c r="E57" s="942"/>
      <c r="F57" s="247"/>
    </row>
    <row r="58" spans="1:6" x14ac:dyDescent="0.25">
      <c r="A58" s="250"/>
      <c r="B58" s="923"/>
      <c r="C58" s="923"/>
      <c r="D58" s="923"/>
      <c r="E58" s="923"/>
      <c r="F58" s="247"/>
    </row>
    <row r="59" spans="1:6" ht="15" customHeight="1" x14ac:dyDescent="0.25">
      <c r="A59" s="250"/>
      <c r="B59" s="923" t="s">
        <v>890</v>
      </c>
      <c r="C59" s="923"/>
      <c r="D59" s="923"/>
      <c r="E59" s="923"/>
      <c r="F59" s="843"/>
    </row>
    <row r="60" spans="1:6" x14ac:dyDescent="0.25">
      <c r="A60" s="250"/>
      <c r="B60" s="932" t="s">
        <v>351</v>
      </c>
      <c r="C60" s="932"/>
      <c r="D60" s="932"/>
      <c r="E60" s="932"/>
      <c r="F60" s="247"/>
    </row>
    <row r="61" spans="1:6" x14ac:dyDescent="0.25">
      <c r="A61" s="250"/>
      <c r="B61" s="923"/>
      <c r="C61" s="923"/>
      <c r="D61" s="923"/>
      <c r="E61" s="923"/>
      <c r="F61" s="247"/>
    </row>
    <row r="62" spans="1:6" x14ac:dyDescent="0.25">
      <c r="A62" s="250" t="s">
        <v>206</v>
      </c>
      <c r="B62" s="942" t="s">
        <v>207</v>
      </c>
      <c r="C62" s="942"/>
      <c r="D62" s="942"/>
      <c r="E62" s="942"/>
      <c r="F62" s="247"/>
    </row>
    <row r="63" spans="1:6" x14ac:dyDescent="0.25">
      <c r="A63" s="250"/>
      <c r="B63" s="923"/>
      <c r="C63" s="923"/>
      <c r="D63" s="923"/>
      <c r="E63" s="923"/>
      <c r="F63" s="247"/>
    </row>
    <row r="64" spans="1:6" ht="15" customHeight="1" x14ac:dyDescent="0.25">
      <c r="A64" s="250"/>
      <c r="B64" s="923" t="s">
        <v>890</v>
      </c>
      <c r="C64" s="923"/>
      <c r="D64" s="923"/>
      <c r="E64" s="923"/>
      <c r="F64" s="843"/>
    </row>
    <row r="65" spans="1:6" x14ac:dyDescent="0.25">
      <c r="A65" s="250"/>
      <c r="B65" s="932" t="s">
        <v>351</v>
      </c>
      <c r="C65" s="932"/>
      <c r="D65" s="932"/>
      <c r="E65" s="932"/>
      <c r="F65" s="247"/>
    </row>
    <row r="66" spans="1:6" x14ac:dyDescent="0.25">
      <c r="A66" s="250"/>
      <c r="B66" s="923"/>
      <c r="C66" s="923"/>
      <c r="D66" s="923"/>
      <c r="E66" s="923"/>
      <c r="F66" s="247"/>
    </row>
    <row r="67" spans="1:6" x14ac:dyDescent="0.25">
      <c r="A67" s="250" t="s">
        <v>208</v>
      </c>
      <c r="B67" s="942" t="s">
        <v>209</v>
      </c>
      <c r="C67" s="942"/>
      <c r="D67" s="942"/>
      <c r="E67" s="942"/>
      <c r="F67" s="247"/>
    </row>
    <row r="68" spans="1:6" x14ac:dyDescent="0.25">
      <c r="A68" s="250"/>
      <c r="B68" s="923"/>
      <c r="C68" s="923"/>
      <c r="D68" s="923"/>
      <c r="E68" s="923"/>
      <c r="F68" s="247"/>
    </row>
    <row r="69" spans="1:6" ht="15" customHeight="1" x14ac:dyDescent="0.25">
      <c r="A69" s="250"/>
      <c r="B69" s="923" t="s">
        <v>890</v>
      </c>
      <c r="C69" s="923"/>
      <c r="D69" s="923"/>
      <c r="E69" s="923"/>
      <c r="F69" s="843"/>
    </row>
    <row r="70" spans="1:6" x14ac:dyDescent="0.25">
      <c r="A70" s="250"/>
      <c r="B70" s="932" t="s">
        <v>351</v>
      </c>
      <c r="C70" s="932"/>
      <c r="D70" s="932"/>
      <c r="E70" s="932"/>
      <c r="F70" s="247"/>
    </row>
    <row r="71" spans="1:6" x14ac:dyDescent="0.25">
      <c r="A71" s="250"/>
      <c r="B71" s="240"/>
      <c r="C71" s="239"/>
      <c r="D71" s="239"/>
      <c r="E71" s="239"/>
      <c r="F71" s="247"/>
    </row>
    <row r="72" spans="1:6" x14ac:dyDescent="0.25">
      <c r="A72" s="250" t="s">
        <v>210</v>
      </c>
      <c r="B72" s="942" t="s">
        <v>211</v>
      </c>
      <c r="C72" s="942"/>
      <c r="D72" s="942"/>
      <c r="E72" s="942"/>
      <c r="F72" s="247"/>
    </row>
    <row r="73" spans="1:6" x14ac:dyDescent="0.25">
      <c r="A73" s="250"/>
      <c r="B73" s="923"/>
      <c r="C73" s="923"/>
      <c r="D73" s="923"/>
      <c r="E73" s="923"/>
      <c r="F73" s="247"/>
    </row>
    <row r="74" spans="1:6" ht="15" customHeight="1" x14ac:dyDescent="0.25">
      <c r="A74" s="250"/>
      <c r="B74" s="923" t="s">
        <v>890</v>
      </c>
      <c r="C74" s="923"/>
      <c r="D74" s="923"/>
      <c r="E74" s="923"/>
      <c r="F74" s="843"/>
    </row>
    <row r="75" spans="1:6" x14ac:dyDescent="0.25">
      <c r="A75" s="250"/>
      <c r="B75" s="932" t="s">
        <v>351</v>
      </c>
      <c r="C75" s="932"/>
      <c r="D75" s="932"/>
      <c r="E75" s="932"/>
      <c r="F75" s="247"/>
    </row>
    <row r="76" spans="1:6" x14ac:dyDescent="0.25">
      <c r="A76" s="250"/>
      <c r="B76" s="923"/>
      <c r="C76" s="923"/>
      <c r="D76" s="923"/>
      <c r="E76" s="923"/>
      <c r="F76" s="247"/>
    </row>
    <row r="77" spans="1:6" x14ac:dyDescent="0.25">
      <c r="A77" s="250" t="s">
        <v>212</v>
      </c>
      <c r="B77" s="942" t="s">
        <v>213</v>
      </c>
      <c r="C77" s="942"/>
      <c r="D77" s="942"/>
      <c r="E77" s="942"/>
      <c r="F77" s="247"/>
    </row>
    <row r="78" spans="1:6" x14ac:dyDescent="0.25">
      <c r="A78" s="250"/>
      <c r="B78" s="923"/>
      <c r="C78" s="923"/>
      <c r="D78" s="923"/>
      <c r="E78" s="923"/>
      <c r="F78" s="247"/>
    </row>
    <row r="79" spans="1:6" ht="15" customHeight="1" x14ac:dyDescent="0.25">
      <c r="A79" s="250"/>
      <c r="B79" s="923" t="s">
        <v>890</v>
      </c>
      <c r="C79" s="923"/>
      <c r="D79" s="923"/>
      <c r="E79" s="923"/>
      <c r="F79" s="843"/>
    </row>
    <row r="80" spans="1:6" x14ac:dyDescent="0.25">
      <c r="A80" s="250"/>
      <c r="B80" s="932" t="s">
        <v>351</v>
      </c>
      <c r="C80" s="932"/>
      <c r="D80" s="932"/>
      <c r="E80" s="932"/>
      <c r="F80" s="247"/>
    </row>
    <row r="81" spans="1:6" x14ac:dyDescent="0.25">
      <c r="A81" s="250"/>
      <c r="B81" s="923"/>
      <c r="C81" s="923"/>
      <c r="D81" s="923"/>
      <c r="E81" s="923"/>
      <c r="F81" s="247"/>
    </row>
    <row r="82" spans="1:6" x14ac:dyDescent="0.25">
      <c r="A82" s="250" t="s">
        <v>214</v>
      </c>
      <c r="B82" s="942" t="s">
        <v>215</v>
      </c>
      <c r="C82" s="942"/>
      <c r="D82" s="942"/>
      <c r="E82" s="942"/>
      <c r="F82" s="247"/>
    </row>
    <row r="83" spans="1:6" x14ac:dyDescent="0.25">
      <c r="A83" s="250"/>
      <c r="B83" s="923"/>
      <c r="C83" s="923"/>
      <c r="D83" s="923"/>
      <c r="E83" s="923"/>
      <c r="F83" s="247"/>
    </row>
    <row r="84" spans="1:6" ht="15" customHeight="1" x14ac:dyDescent="0.25">
      <c r="A84" s="250"/>
      <c r="B84" s="923" t="s">
        <v>890</v>
      </c>
      <c r="C84" s="923"/>
      <c r="D84" s="923"/>
      <c r="E84" s="923"/>
      <c r="F84" s="843"/>
    </row>
    <row r="85" spans="1:6" x14ac:dyDescent="0.25">
      <c r="A85" s="250"/>
      <c r="B85" s="932" t="s">
        <v>351</v>
      </c>
      <c r="C85" s="932"/>
      <c r="D85" s="932"/>
      <c r="E85" s="932"/>
      <c r="F85" s="247"/>
    </row>
    <row r="86" spans="1:6" x14ac:dyDescent="0.25">
      <c r="A86" s="250"/>
      <c r="B86" s="923"/>
      <c r="C86" s="923"/>
      <c r="D86" s="923"/>
      <c r="E86" s="923"/>
      <c r="F86" s="247"/>
    </row>
    <row r="87" spans="1:6" x14ac:dyDescent="0.25">
      <c r="A87" s="250" t="s">
        <v>216</v>
      </c>
      <c r="B87" s="942" t="s">
        <v>217</v>
      </c>
      <c r="C87" s="942"/>
      <c r="D87" s="942"/>
      <c r="E87" s="942"/>
      <c r="F87" s="247"/>
    </row>
    <row r="88" spans="1:6" x14ac:dyDescent="0.25">
      <c r="A88" s="250"/>
      <c r="B88" s="923"/>
      <c r="C88" s="923"/>
      <c r="D88" s="923"/>
      <c r="E88" s="923"/>
      <c r="F88" s="247"/>
    </row>
    <row r="89" spans="1:6" ht="15" customHeight="1" x14ac:dyDescent="0.25">
      <c r="A89" s="250"/>
      <c r="B89" s="923" t="s">
        <v>890</v>
      </c>
      <c r="C89" s="923"/>
      <c r="D89" s="923"/>
      <c r="E89" s="923"/>
      <c r="F89" s="843"/>
    </row>
    <row r="90" spans="1:6" x14ac:dyDescent="0.25">
      <c r="A90" s="250"/>
      <c r="B90" s="932" t="s">
        <v>351</v>
      </c>
      <c r="C90" s="932"/>
      <c r="D90" s="932"/>
      <c r="E90" s="932"/>
      <c r="F90" s="247"/>
    </row>
    <row r="91" spans="1:6" x14ac:dyDescent="0.25">
      <c r="A91" s="250"/>
      <c r="B91" s="923"/>
      <c r="C91" s="923"/>
      <c r="D91" s="923"/>
      <c r="E91" s="923"/>
      <c r="F91" s="247"/>
    </row>
    <row r="92" spans="1:6" x14ac:dyDescent="0.25">
      <c r="A92" s="250" t="s">
        <v>218</v>
      </c>
      <c r="B92" s="942" t="s">
        <v>219</v>
      </c>
      <c r="C92" s="942"/>
      <c r="D92" s="942"/>
      <c r="E92" s="942"/>
      <c r="F92" s="247"/>
    </row>
    <row r="93" spans="1:6" x14ac:dyDescent="0.25">
      <c r="A93" s="250"/>
      <c r="B93" s="923"/>
      <c r="C93" s="923"/>
      <c r="D93" s="923"/>
      <c r="E93" s="923"/>
      <c r="F93" s="247"/>
    </row>
    <row r="94" spans="1:6" ht="15" customHeight="1" x14ac:dyDescent="0.25">
      <c r="A94" s="250"/>
      <c r="B94" s="923" t="s">
        <v>890</v>
      </c>
      <c r="C94" s="923"/>
      <c r="D94" s="923"/>
      <c r="E94" s="923"/>
      <c r="F94" s="843"/>
    </row>
    <row r="95" spans="1:6" x14ac:dyDescent="0.25">
      <c r="A95" s="250"/>
      <c r="B95" s="932" t="s">
        <v>351</v>
      </c>
      <c r="C95" s="932"/>
      <c r="D95" s="932"/>
      <c r="E95" s="932"/>
      <c r="F95" s="247"/>
    </row>
    <row r="96" spans="1:6" x14ac:dyDescent="0.25">
      <c r="A96" s="250"/>
      <c r="B96" s="923"/>
      <c r="C96" s="923"/>
      <c r="D96" s="923"/>
      <c r="E96" s="923"/>
      <c r="F96" s="247"/>
    </row>
    <row r="97" spans="1:6" x14ac:dyDescent="0.25">
      <c r="A97" s="250" t="s">
        <v>220</v>
      </c>
      <c r="B97" s="942" t="s">
        <v>219</v>
      </c>
      <c r="C97" s="942"/>
      <c r="D97" s="942"/>
      <c r="E97" s="942"/>
      <c r="F97" s="247"/>
    </row>
    <row r="98" spans="1:6" x14ac:dyDescent="0.25">
      <c r="A98" s="250"/>
      <c r="B98" s="923"/>
      <c r="C98" s="923"/>
      <c r="D98" s="923"/>
      <c r="E98" s="923"/>
      <c r="F98" s="247"/>
    </row>
    <row r="99" spans="1:6" ht="15" customHeight="1" x14ac:dyDescent="0.25">
      <c r="A99" s="250"/>
      <c r="B99" s="923" t="s">
        <v>890</v>
      </c>
      <c r="C99" s="923"/>
      <c r="D99" s="923"/>
      <c r="E99" s="923"/>
      <c r="F99" s="843"/>
    </row>
    <row r="100" spans="1:6" x14ac:dyDescent="0.25">
      <c r="A100" s="250"/>
      <c r="B100" s="932" t="s">
        <v>351</v>
      </c>
      <c r="C100" s="932"/>
      <c r="D100" s="932"/>
      <c r="E100" s="932"/>
      <c r="F100" s="247"/>
    </row>
    <row r="101" spans="1:6" x14ac:dyDescent="0.25">
      <c r="A101" s="101"/>
      <c r="B101" s="937"/>
      <c r="C101" s="937"/>
      <c r="D101" s="937"/>
      <c r="E101" s="937"/>
      <c r="F101" s="7"/>
    </row>
    <row r="102" spans="1:6" x14ac:dyDescent="0.25">
      <c r="A102" s="250" t="s">
        <v>221</v>
      </c>
      <c r="B102" s="942" t="s">
        <v>222</v>
      </c>
      <c r="C102" s="942"/>
      <c r="D102" s="942"/>
      <c r="E102" s="942"/>
      <c r="F102" s="247"/>
    </row>
    <row r="103" spans="1:6" x14ac:dyDescent="0.25">
      <c r="A103" s="250"/>
      <c r="B103" s="923"/>
      <c r="C103" s="923"/>
      <c r="D103" s="923"/>
      <c r="E103" s="923"/>
      <c r="F103" s="247"/>
    </row>
    <row r="104" spans="1:6" ht="15" customHeight="1" x14ac:dyDescent="0.25">
      <c r="A104" s="250"/>
      <c r="B104" s="923" t="s">
        <v>890</v>
      </c>
      <c r="C104" s="923"/>
      <c r="D104" s="923"/>
      <c r="E104" s="923"/>
      <c r="F104" s="843"/>
    </row>
    <row r="105" spans="1:6" x14ac:dyDescent="0.25">
      <c r="A105" s="250"/>
      <c r="B105" s="932" t="s">
        <v>351</v>
      </c>
      <c r="C105" s="932"/>
      <c r="D105" s="932"/>
      <c r="E105" s="932"/>
      <c r="F105" s="247"/>
    </row>
    <row r="106" spans="1:6" x14ac:dyDescent="0.25">
      <c r="A106" s="250"/>
      <c r="B106" s="923"/>
      <c r="C106" s="923"/>
      <c r="D106" s="923"/>
      <c r="E106" s="923"/>
      <c r="F106" s="247"/>
    </row>
    <row r="107" spans="1:6" x14ac:dyDescent="0.25">
      <c r="A107" s="250" t="s">
        <v>223</v>
      </c>
      <c r="B107" s="942" t="s">
        <v>224</v>
      </c>
      <c r="C107" s="942"/>
      <c r="D107" s="942"/>
      <c r="E107" s="942"/>
      <c r="F107" s="247"/>
    </row>
    <row r="108" spans="1:6" x14ac:dyDescent="0.25">
      <c r="A108" s="250"/>
      <c r="B108" s="923"/>
      <c r="C108" s="923"/>
      <c r="D108" s="923"/>
      <c r="E108" s="923"/>
      <c r="F108" s="247"/>
    </row>
    <row r="109" spans="1:6" ht="15" customHeight="1" x14ac:dyDescent="0.25">
      <c r="A109" s="250"/>
      <c r="B109" s="923" t="s">
        <v>890</v>
      </c>
      <c r="C109" s="923"/>
      <c r="D109" s="923"/>
      <c r="E109" s="923"/>
      <c r="F109" s="843"/>
    </row>
    <row r="110" spans="1:6" x14ac:dyDescent="0.25">
      <c r="A110" s="250"/>
      <c r="B110" s="932" t="s">
        <v>351</v>
      </c>
      <c r="C110" s="932"/>
      <c r="D110" s="932"/>
      <c r="E110" s="932"/>
      <c r="F110" s="247"/>
    </row>
    <row r="111" spans="1:6" x14ac:dyDescent="0.25">
      <c r="A111" s="250"/>
      <c r="B111" s="923"/>
      <c r="C111" s="923"/>
      <c r="D111" s="923"/>
      <c r="E111" s="923"/>
      <c r="F111" s="247"/>
    </row>
    <row r="112" spans="1:6" x14ac:dyDescent="0.25">
      <c r="A112" s="250" t="s">
        <v>225</v>
      </c>
      <c r="B112" s="926" t="s">
        <v>226</v>
      </c>
      <c r="C112" s="926"/>
      <c r="D112" s="926"/>
      <c r="E112" s="926"/>
      <c r="F112" s="247"/>
    </row>
    <row r="113" spans="1:6" x14ac:dyDescent="0.25">
      <c r="A113" s="250"/>
      <c r="B113" s="923"/>
      <c r="C113" s="923"/>
      <c r="D113" s="923"/>
      <c r="E113" s="923"/>
      <c r="F113" s="247"/>
    </row>
    <row r="114" spans="1:6" x14ac:dyDescent="0.25">
      <c r="A114" s="250" t="s">
        <v>227</v>
      </c>
      <c r="B114" s="942" t="s">
        <v>228</v>
      </c>
      <c r="C114" s="942"/>
      <c r="D114" s="942"/>
      <c r="E114" s="942"/>
      <c r="F114" s="247"/>
    </row>
    <row r="115" spans="1:6" x14ac:dyDescent="0.25">
      <c r="A115" s="250"/>
      <c r="B115" s="923"/>
      <c r="C115" s="923"/>
      <c r="D115" s="923"/>
      <c r="E115" s="923"/>
      <c r="F115" s="247"/>
    </row>
    <row r="116" spans="1:6" ht="15" customHeight="1" x14ac:dyDescent="0.25">
      <c r="A116" s="250"/>
      <c r="B116" s="923" t="s">
        <v>890</v>
      </c>
      <c r="C116" s="923"/>
      <c r="D116" s="923"/>
      <c r="E116" s="923"/>
      <c r="F116" s="843"/>
    </row>
    <row r="117" spans="1:6" x14ac:dyDescent="0.25">
      <c r="A117" s="250"/>
      <c r="B117" s="932" t="s">
        <v>351</v>
      </c>
      <c r="C117" s="932"/>
      <c r="D117" s="932"/>
      <c r="E117" s="932"/>
      <c r="F117" s="247"/>
    </row>
    <row r="118" spans="1:6" x14ac:dyDescent="0.25">
      <c r="A118" s="250"/>
      <c r="B118" s="923"/>
      <c r="C118" s="923"/>
      <c r="D118" s="923"/>
      <c r="E118" s="923"/>
      <c r="F118" s="247"/>
    </row>
    <row r="119" spans="1:6" x14ac:dyDescent="0.25">
      <c r="A119" s="250" t="s">
        <v>229</v>
      </c>
      <c r="B119" s="942" t="s">
        <v>230</v>
      </c>
      <c r="C119" s="942"/>
      <c r="D119" s="942"/>
      <c r="E119" s="942"/>
      <c r="F119" s="247"/>
    </row>
    <row r="120" spans="1:6" x14ac:dyDescent="0.25">
      <c r="A120" s="250"/>
      <c r="B120" s="923"/>
      <c r="C120" s="923"/>
      <c r="D120" s="923"/>
      <c r="E120" s="923"/>
      <c r="F120" s="247"/>
    </row>
    <row r="121" spans="1:6" ht="15" customHeight="1" x14ac:dyDescent="0.25">
      <c r="A121" s="250"/>
      <c r="B121" s="923" t="s">
        <v>890</v>
      </c>
      <c r="C121" s="923"/>
      <c r="D121" s="923"/>
      <c r="E121" s="923"/>
      <c r="F121" s="843"/>
    </row>
    <row r="122" spans="1:6" x14ac:dyDescent="0.25">
      <c r="A122" s="250"/>
      <c r="B122" s="932" t="s">
        <v>351</v>
      </c>
      <c r="C122" s="932"/>
      <c r="D122" s="932"/>
      <c r="E122" s="932"/>
      <c r="F122" s="247"/>
    </row>
    <row r="123" spans="1:6" x14ac:dyDescent="0.25">
      <c r="A123" s="250"/>
      <c r="B123" s="923"/>
      <c r="C123" s="923"/>
      <c r="D123" s="923"/>
      <c r="E123" s="923"/>
      <c r="F123" s="247"/>
    </row>
    <row r="124" spans="1:6" x14ac:dyDescent="0.25">
      <c r="A124" s="250" t="s">
        <v>231</v>
      </c>
      <c r="B124" s="942" t="s">
        <v>232</v>
      </c>
      <c r="C124" s="942"/>
      <c r="D124" s="942"/>
      <c r="E124" s="942"/>
      <c r="F124" s="247"/>
    </row>
    <row r="125" spans="1:6" x14ac:dyDescent="0.25">
      <c r="A125" s="250"/>
      <c r="B125" s="923"/>
      <c r="C125" s="923"/>
      <c r="D125" s="923"/>
      <c r="E125" s="923"/>
      <c r="F125" s="247"/>
    </row>
    <row r="126" spans="1:6" ht="15" customHeight="1" x14ac:dyDescent="0.25">
      <c r="A126" s="250"/>
      <c r="B126" s="923" t="s">
        <v>890</v>
      </c>
      <c r="C126" s="923"/>
      <c r="D126" s="923"/>
      <c r="E126" s="923"/>
      <c r="F126" s="843"/>
    </row>
    <row r="127" spans="1:6" x14ac:dyDescent="0.25">
      <c r="A127" s="250"/>
      <c r="B127" s="932" t="s">
        <v>351</v>
      </c>
      <c r="C127" s="932"/>
      <c r="D127" s="932"/>
      <c r="E127" s="932"/>
      <c r="F127" s="247"/>
    </row>
    <row r="128" spans="1:6" x14ac:dyDescent="0.25">
      <c r="A128" s="250"/>
      <c r="B128" s="923"/>
      <c r="C128" s="923"/>
      <c r="D128" s="923"/>
      <c r="E128" s="923"/>
      <c r="F128" s="247"/>
    </row>
    <row r="129" spans="1:6" x14ac:dyDescent="0.25">
      <c r="A129" s="250" t="s">
        <v>233</v>
      </c>
      <c r="B129" s="942" t="s">
        <v>234</v>
      </c>
      <c r="C129" s="942"/>
      <c r="D129" s="942"/>
      <c r="E129" s="942"/>
      <c r="F129" s="247"/>
    </row>
    <row r="130" spans="1:6" x14ac:dyDescent="0.25">
      <c r="A130" s="250"/>
      <c r="B130" s="923"/>
      <c r="C130" s="923"/>
      <c r="D130" s="923"/>
      <c r="E130" s="923"/>
      <c r="F130" s="247"/>
    </row>
    <row r="131" spans="1:6" ht="15" customHeight="1" x14ac:dyDescent="0.25">
      <c r="A131" s="250"/>
      <c r="B131" s="923" t="s">
        <v>890</v>
      </c>
      <c r="C131" s="923"/>
      <c r="D131" s="923"/>
      <c r="E131" s="923"/>
      <c r="F131" s="843"/>
    </row>
    <row r="132" spans="1:6" x14ac:dyDescent="0.25">
      <c r="A132" s="250"/>
      <c r="B132" s="932" t="s">
        <v>351</v>
      </c>
      <c r="C132" s="932"/>
      <c r="D132" s="932"/>
      <c r="E132" s="932"/>
      <c r="F132" s="247"/>
    </row>
    <row r="133" spans="1:6" x14ac:dyDescent="0.25">
      <c r="A133" s="250"/>
      <c r="B133" s="923"/>
      <c r="C133" s="923"/>
      <c r="D133" s="923"/>
      <c r="E133" s="923"/>
      <c r="F133" s="247"/>
    </row>
    <row r="134" spans="1:6" x14ac:dyDescent="0.25">
      <c r="A134" s="250" t="s">
        <v>235</v>
      </c>
      <c r="B134" s="942" t="s">
        <v>236</v>
      </c>
      <c r="C134" s="942"/>
      <c r="D134" s="942"/>
      <c r="E134" s="942"/>
      <c r="F134" s="247"/>
    </row>
    <row r="135" spans="1:6" x14ac:dyDescent="0.25">
      <c r="A135" s="250"/>
      <c r="B135" s="923"/>
      <c r="C135" s="923"/>
      <c r="D135" s="923"/>
      <c r="E135" s="923"/>
      <c r="F135" s="247"/>
    </row>
    <row r="136" spans="1:6" ht="15" customHeight="1" x14ac:dyDescent="0.25">
      <c r="A136" s="250"/>
      <c r="B136" s="923" t="s">
        <v>890</v>
      </c>
      <c r="C136" s="923"/>
      <c r="D136" s="923"/>
      <c r="E136" s="923"/>
      <c r="F136" s="843"/>
    </row>
    <row r="137" spans="1:6" x14ac:dyDescent="0.25">
      <c r="A137" s="250"/>
      <c r="B137" s="932" t="s">
        <v>351</v>
      </c>
      <c r="C137" s="932"/>
      <c r="D137" s="932"/>
      <c r="E137" s="932"/>
      <c r="F137" s="247"/>
    </row>
    <row r="138" spans="1:6" x14ac:dyDescent="0.25">
      <c r="A138" s="250"/>
      <c r="B138" s="240"/>
      <c r="C138" s="239"/>
      <c r="D138" s="239"/>
      <c r="E138" s="239"/>
      <c r="F138" s="247"/>
    </row>
    <row r="139" spans="1:6" x14ac:dyDescent="0.25">
      <c r="A139" s="250" t="s">
        <v>237</v>
      </c>
      <c r="B139" s="926" t="s">
        <v>238</v>
      </c>
      <c r="C139" s="926"/>
      <c r="D139" s="926"/>
      <c r="E139" s="926"/>
      <c r="F139" s="247"/>
    </row>
    <row r="140" spans="1:6" x14ac:dyDescent="0.25">
      <c r="A140" s="250"/>
      <c r="B140" s="923"/>
      <c r="C140" s="923"/>
      <c r="D140" s="923"/>
      <c r="E140" s="923"/>
      <c r="F140" s="247"/>
    </row>
    <row r="141" spans="1:6" x14ac:dyDescent="0.25">
      <c r="A141" s="250" t="s">
        <v>239</v>
      </c>
      <c r="B141" s="942" t="s">
        <v>240</v>
      </c>
      <c r="C141" s="942"/>
      <c r="D141" s="942"/>
      <c r="E141" s="942"/>
      <c r="F141" s="247"/>
    </row>
    <row r="142" spans="1:6" x14ac:dyDescent="0.25">
      <c r="A142" s="250"/>
      <c r="B142" s="923"/>
      <c r="C142" s="923"/>
      <c r="D142" s="923"/>
      <c r="E142" s="923"/>
      <c r="F142" s="247"/>
    </row>
    <row r="143" spans="1:6" ht="15" customHeight="1" x14ac:dyDescent="0.25">
      <c r="A143" s="250"/>
      <c r="B143" s="923" t="s">
        <v>890</v>
      </c>
      <c r="C143" s="923"/>
      <c r="D143" s="923"/>
      <c r="E143" s="923"/>
      <c r="F143" s="843"/>
    </row>
    <row r="144" spans="1:6" x14ac:dyDescent="0.25">
      <c r="A144" s="250"/>
      <c r="B144" s="932" t="s">
        <v>351</v>
      </c>
      <c r="C144" s="932"/>
      <c r="D144" s="932"/>
      <c r="E144" s="932"/>
      <c r="F144" s="247"/>
    </row>
    <row r="145" spans="1:6" x14ac:dyDescent="0.25">
      <c r="A145" s="250"/>
      <c r="B145" s="923"/>
      <c r="C145" s="923"/>
      <c r="D145" s="923"/>
      <c r="E145" s="923"/>
      <c r="F145" s="247"/>
    </row>
    <row r="146" spans="1:6" x14ac:dyDescent="0.25">
      <c r="A146" s="250" t="s">
        <v>241</v>
      </c>
      <c r="B146" s="942" t="s">
        <v>242</v>
      </c>
      <c r="C146" s="942"/>
      <c r="D146" s="942"/>
      <c r="E146" s="942"/>
      <c r="F146" s="247"/>
    </row>
    <row r="147" spans="1:6" x14ac:dyDescent="0.25">
      <c r="A147" s="250"/>
      <c r="B147" s="923"/>
      <c r="C147" s="923"/>
      <c r="D147" s="923"/>
      <c r="E147" s="923"/>
      <c r="F147" s="247"/>
    </row>
    <row r="148" spans="1:6" ht="15" customHeight="1" x14ac:dyDescent="0.25">
      <c r="A148" s="250"/>
      <c r="B148" s="923" t="s">
        <v>890</v>
      </c>
      <c r="C148" s="923"/>
      <c r="D148" s="923"/>
      <c r="E148" s="923"/>
      <c r="F148" s="843"/>
    </row>
    <row r="149" spans="1:6" x14ac:dyDescent="0.25">
      <c r="A149" s="250"/>
      <c r="B149" s="932" t="s">
        <v>351</v>
      </c>
      <c r="C149" s="932"/>
      <c r="D149" s="932"/>
      <c r="E149" s="932"/>
      <c r="F149" s="247"/>
    </row>
    <row r="150" spans="1:6" x14ac:dyDescent="0.25">
      <c r="A150" s="101"/>
      <c r="B150" s="937"/>
      <c r="C150" s="937"/>
      <c r="D150" s="937"/>
      <c r="E150" s="937"/>
      <c r="F150" s="7"/>
    </row>
    <row r="151" spans="1:6" x14ac:dyDescent="0.25">
      <c r="A151" s="250" t="s">
        <v>243</v>
      </c>
      <c r="B151" s="942" t="s">
        <v>244</v>
      </c>
      <c r="C151" s="942"/>
      <c r="D151" s="942"/>
      <c r="E151" s="942"/>
      <c r="F151" s="247"/>
    </row>
    <row r="152" spans="1:6" x14ac:dyDescent="0.25">
      <c r="A152" s="250"/>
      <c r="B152" s="923"/>
      <c r="C152" s="923"/>
      <c r="D152" s="923"/>
      <c r="E152" s="923"/>
      <c r="F152" s="247"/>
    </row>
    <row r="153" spans="1:6" ht="15" customHeight="1" x14ac:dyDescent="0.25">
      <c r="A153" s="250"/>
      <c r="B153" s="923" t="s">
        <v>890</v>
      </c>
      <c r="C153" s="923"/>
      <c r="D153" s="923"/>
      <c r="E153" s="923"/>
      <c r="F153" s="843"/>
    </row>
    <row r="154" spans="1:6" x14ac:dyDescent="0.25">
      <c r="A154" s="250"/>
      <c r="B154" s="932" t="s">
        <v>351</v>
      </c>
      <c r="C154" s="932"/>
      <c r="D154" s="932"/>
      <c r="E154" s="932"/>
      <c r="F154" s="247"/>
    </row>
    <row r="155" spans="1:6" x14ac:dyDescent="0.25">
      <c r="A155" s="250"/>
      <c r="B155" s="923"/>
      <c r="C155" s="923"/>
      <c r="D155" s="923"/>
      <c r="E155" s="923"/>
      <c r="F155" s="247"/>
    </row>
    <row r="156" spans="1:6" x14ac:dyDescent="0.25">
      <c r="A156" s="250" t="s">
        <v>245</v>
      </c>
      <c r="B156" s="942" t="s">
        <v>246</v>
      </c>
      <c r="C156" s="942"/>
      <c r="D156" s="942"/>
      <c r="E156" s="942"/>
      <c r="F156" s="247"/>
    </row>
    <row r="157" spans="1:6" x14ac:dyDescent="0.25">
      <c r="A157" s="250"/>
      <c r="B157" s="923"/>
      <c r="C157" s="923"/>
      <c r="D157" s="923"/>
      <c r="E157" s="923"/>
      <c r="F157" s="247"/>
    </row>
    <row r="158" spans="1:6" ht="15" customHeight="1" x14ac:dyDescent="0.25">
      <c r="A158" s="250"/>
      <c r="B158" s="923" t="s">
        <v>890</v>
      </c>
      <c r="C158" s="923"/>
      <c r="D158" s="923"/>
      <c r="E158" s="923"/>
      <c r="F158" s="843"/>
    </row>
    <row r="159" spans="1:6" x14ac:dyDescent="0.25">
      <c r="A159" s="250"/>
      <c r="B159" s="932" t="s">
        <v>351</v>
      </c>
      <c r="C159" s="932"/>
      <c r="D159" s="932"/>
      <c r="E159" s="932"/>
      <c r="F159" s="247"/>
    </row>
    <row r="160" spans="1:6" x14ac:dyDescent="0.25">
      <c r="A160" s="250"/>
      <c r="B160" s="923"/>
      <c r="C160" s="923"/>
      <c r="D160" s="923"/>
      <c r="E160" s="923"/>
      <c r="F160" s="247"/>
    </row>
    <row r="161" spans="1:6" x14ac:dyDescent="0.25">
      <c r="A161" s="250" t="s">
        <v>247</v>
      </c>
      <c r="B161" s="926" t="s">
        <v>248</v>
      </c>
      <c r="C161" s="926"/>
      <c r="D161" s="926"/>
      <c r="E161" s="926"/>
      <c r="F161" s="247"/>
    </row>
    <row r="162" spans="1:6" x14ac:dyDescent="0.25">
      <c r="A162" s="250"/>
      <c r="B162" s="923"/>
      <c r="C162" s="923"/>
      <c r="D162" s="923"/>
      <c r="E162" s="923"/>
      <c r="F162" s="247"/>
    </row>
    <row r="163" spans="1:6" x14ac:dyDescent="0.25">
      <c r="A163" s="250" t="s">
        <v>249</v>
      </c>
      <c r="B163" s="942" t="s">
        <v>250</v>
      </c>
      <c r="C163" s="942"/>
      <c r="D163" s="942"/>
      <c r="E163" s="942"/>
      <c r="F163" s="247"/>
    </row>
    <row r="164" spans="1:6" x14ac:dyDescent="0.25">
      <c r="A164" s="250"/>
      <c r="B164" s="923"/>
      <c r="C164" s="923"/>
      <c r="D164" s="923"/>
      <c r="E164" s="923"/>
      <c r="F164" s="247"/>
    </row>
    <row r="165" spans="1:6" ht="15" customHeight="1" x14ac:dyDescent="0.25">
      <c r="A165" s="250"/>
      <c r="B165" s="923" t="s">
        <v>890</v>
      </c>
      <c r="C165" s="923"/>
      <c r="D165" s="923"/>
      <c r="E165" s="923"/>
      <c r="F165" s="843"/>
    </row>
    <row r="166" spans="1:6" x14ac:dyDescent="0.25">
      <c r="A166" s="250"/>
      <c r="B166" s="932" t="s">
        <v>351</v>
      </c>
      <c r="C166" s="932"/>
      <c r="D166" s="932"/>
      <c r="E166" s="932"/>
      <c r="F166" s="247"/>
    </row>
    <row r="167" spans="1:6" x14ac:dyDescent="0.25">
      <c r="A167" s="250"/>
      <c r="B167" s="923"/>
      <c r="C167" s="923"/>
      <c r="D167" s="923"/>
      <c r="E167" s="923"/>
      <c r="F167" s="247"/>
    </row>
    <row r="168" spans="1:6" x14ac:dyDescent="0.25">
      <c r="A168" s="250" t="s">
        <v>251</v>
      </c>
      <c r="B168" s="942" t="s">
        <v>252</v>
      </c>
      <c r="C168" s="942"/>
      <c r="D168" s="942"/>
      <c r="E168" s="942"/>
      <c r="F168" s="247"/>
    </row>
    <row r="169" spans="1:6" x14ac:dyDescent="0.25">
      <c r="A169" s="250"/>
      <c r="B169" s="923"/>
      <c r="C169" s="923"/>
      <c r="D169" s="923"/>
      <c r="E169" s="923"/>
      <c r="F169" s="247"/>
    </row>
    <row r="170" spans="1:6" ht="15" customHeight="1" x14ac:dyDescent="0.25">
      <c r="A170" s="250"/>
      <c r="B170" s="923" t="s">
        <v>890</v>
      </c>
      <c r="C170" s="923"/>
      <c r="D170" s="923"/>
      <c r="E170" s="923"/>
      <c r="F170" s="843"/>
    </row>
    <row r="171" spans="1:6" x14ac:dyDescent="0.25">
      <c r="A171" s="250"/>
      <c r="B171" s="932" t="s">
        <v>351</v>
      </c>
      <c r="C171" s="932"/>
      <c r="D171" s="932"/>
      <c r="E171" s="932"/>
      <c r="F171" s="247"/>
    </row>
    <row r="172" spans="1:6" x14ac:dyDescent="0.25">
      <c r="A172" s="250"/>
      <c r="B172" s="923"/>
      <c r="C172" s="923"/>
      <c r="D172" s="923"/>
      <c r="E172" s="923"/>
      <c r="F172" s="247"/>
    </row>
    <row r="173" spans="1:6" x14ac:dyDescent="0.25">
      <c r="A173" s="250" t="s">
        <v>253</v>
      </c>
      <c r="B173" s="942" t="s">
        <v>254</v>
      </c>
      <c r="C173" s="942"/>
      <c r="D173" s="942"/>
      <c r="E173" s="942"/>
      <c r="F173" s="247"/>
    </row>
    <row r="174" spans="1:6" x14ac:dyDescent="0.25">
      <c r="A174" s="250"/>
      <c r="B174" s="923"/>
      <c r="C174" s="923"/>
      <c r="D174" s="923"/>
      <c r="E174" s="923"/>
      <c r="F174" s="247"/>
    </row>
    <row r="175" spans="1:6" ht="15" customHeight="1" x14ac:dyDescent="0.25">
      <c r="A175" s="250"/>
      <c r="B175" s="923" t="s">
        <v>890</v>
      </c>
      <c r="C175" s="923"/>
      <c r="D175" s="923"/>
      <c r="E175" s="923"/>
      <c r="F175" s="843"/>
    </row>
    <row r="176" spans="1:6" x14ac:dyDescent="0.25">
      <c r="A176" s="250"/>
      <c r="B176" s="932" t="s">
        <v>351</v>
      </c>
      <c r="C176" s="932"/>
      <c r="D176" s="932"/>
      <c r="E176" s="932"/>
      <c r="F176" s="247"/>
    </row>
    <row r="177" spans="1:6" s="26" customFormat="1" ht="12.75" x14ac:dyDescent="0.2">
      <c r="A177" s="274"/>
      <c r="B177" s="958"/>
      <c r="C177" s="958"/>
      <c r="D177" s="958"/>
      <c r="E177" s="958"/>
      <c r="F177" s="272"/>
    </row>
    <row r="178" spans="1:6" s="26" customFormat="1" ht="12.75" x14ac:dyDescent="0.2">
      <c r="A178" s="274" t="s">
        <v>255</v>
      </c>
      <c r="B178" s="959" t="s">
        <v>256</v>
      </c>
      <c r="C178" s="959"/>
      <c r="D178" s="959"/>
      <c r="E178" s="959"/>
      <c r="F178" s="272"/>
    </row>
    <row r="179" spans="1:6" s="26" customFormat="1" ht="12.75" x14ac:dyDescent="0.2">
      <c r="A179" s="274"/>
      <c r="B179" s="268"/>
      <c r="C179" s="268"/>
      <c r="D179" s="268"/>
      <c r="E179" s="268"/>
      <c r="F179" s="272"/>
    </row>
    <row r="180" spans="1:6" s="26" customFormat="1" ht="12.75" customHeight="1" x14ac:dyDescent="0.2">
      <c r="A180" s="274"/>
      <c r="B180" s="923" t="s">
        <v>890</v>
      </c>
      <c r="C180" s="923"/>
      <c r="D180" s="923"/>
      <c r="E180" s="923"/>
      <c r="F180" s="843"/>
    </row>
    <row r="181" spans="1:6" s="26" customFormat="1" ht="12.75" x14ac:dyDescent="0.2">
      <c r="A181" s="274"/>
      <c r="B181" s="932" t="s">
        <v>351</v>
      </c>
      <c r="C181" s="932"/>
      <c r="D181" s="932"/>
      <c r="E181" s="932"/>
      <c r="F181" s="247"/>
    </row>
    <row r="182" spans="1:6" x14ac:dyDescent="0.25">
      <c r="A182" s="250"/>
      <c r="B182" s="923"/>
      <c r="C182" s="923"/>
      <c r="D182" s="923"/>
      <c r="E182" s="923"/>
      <c r="F182" s="247"/>
    </row>
    <row r="183" spans="1:6" x14ac:dyDescent="0.25">
      <c r="A183" s="250" t="s">
        <v>257</v>
      </c>
      <c r="B183" s="942" t="s">
        <v>258</v>
      </c>
      <c r="C183" s="942"/>
      <c r="D183" s="942"/>
      <c r="E183" s="942"/>
      <c r="F183" s="247"/>
    </row>
    <row r="184" spans="1:6" x14ac:dyDescent="0.25">
      <c r="A184" s="250"/>
      <c r="B184" s="923"/>
      <c r="C184" s="923"/>
      <c r="D184" s="923"/>
      <c r="E184" s="923"/>
      <c r="F184" s="247"/>
    </row>
    <row r="185" spans="1:6" ht="15" customHeight="1" x14ac:dyDescent="0.25">
      <c r="A185" s="250"/>
      <c r="B185" s="923" t="s">
        <v>890</v>
      </c>
      <c r="C185" s="923"/>
      <c r="D185" s="923"/>
      <c r="E185" s="923"/>
      <c r="F185" s="843"/>
    </row>
    <row r="186" spans="1:6" x14ac:dyDescent="0.25">
      <c r="A186" s="250"/>
      <c r="B186" s="932" t="s">
        <v>351</v>
      </c>
      <c r="C186" s="932"/>
      <c r="D186" s="932"/>
      <c r="E186" s="932"/>
      <c r="F186" s="247"/>
    </row>
    <row r="187" spans="1:6" x14ac:dyDescent="0.25">
      <c r="A187" s="250"/>
      <c r="B187" s="923"/>
      <c r="C187" s="923"/>
      <c r="D187" s="923"/>
      <c r="E187" s="923"/>
      <c r="F187" s="247"/>
    </row>
    <row r="188" spans="1:6" x14ac:dyDescent="0.25">
      <c r="A188" s="250" t="s">
        <v>259</v>
      </c>
      <c r="B188" s="942" t="s">
        <v>260</v>
      </c>
      <c r="C188" s="942"/>
      <c r="D188" s="942"/>
      <c r="E188" s="942"/>
      <c r="F188" s="247"/>
    </row>
    <row r="189" spans="1:6" x14ac:dyDescent="0.25">
      <c r="A189" s="250"/>
      <c r="B189" s="923"/>
      <c r="C189" s="923"/>
      <c r="D189" s="923"/>
      <c r="E189" s="923"/>
      <c r="F189" s="247"/>
    </row>
    <row r="190" spans="1:6" ht="15" customHeight="1" x14ac:dyDescent="0.25">
      <c r="A190" s="250"/>
      <c r="B190" s="923" t="s">
        <v>890</v>
      </c>
      <c r="C190" s="923"/>
      <c r="D190" s="923"/>
      <c r="E190" s="923"/>
      <c r="F190" s="843"/>
    </row>
    <row r="191" spans="1:6" x14ac:dyDescent="0.25">
      <c r="A191" s="250"/>
      <c r="B191" s="932" t="s">
        <v>351</v>
      </c>
      <c r="C191" s="932"/>
      <c r="D191" s="932"/>
      <c r="E191" s="932"/>
      <c r="F191" s="247"/>
    </row>
    <row r="192" spans="1:6" x14ac:dyDescent="0.25">
      <c r="A192" s="250"/>
      <c r="B192" s="923"/>
      <c r="C192" s="923"/>
      <c r="D192" s="923"/>
      <c r="E192" s="923"/>
      <c r="F192" s="247"/>
    </row>
    <row r="193" spans="1:6" x14ac:dyDescent="0.25">
      <c r="A193" s="250" t="s">
        <v>261</v>
      </c>
      <c r="B193" s="926" t="s">
        <v>262</v>
      </c>
      <c r="C193" s="926"/>
      <c r="D193" s="926"/>
      <c r="E193" s="926"/>
      <c r="F193" s="247"/>
    </row>
    <row r="194" spans="1:6" x14ac:dyDescent="0.25">
      <c r="A194" s="250"/>
      <c r="B194" s="923"/>
      <c r="C194" s="923"/>
      <c r="D194" s="923"/>
      <c r="E194" s="923"/>
      <c r="F194" s="247"/>
    </row>
    <row r="195" spans="1:6" x14ac:dyDescent="0.25">
      <c r="A195" s="250" t="s">
        <v>263</v>
      </c>
      <c r="B195" s="942" t="s">
        <v>264</v>
      </c>
      <c r="C195" s="942"/>
      <c r="D195" s="942"/>
      <c r="E195" s="942"/>
      <c r="F195" s="247"/>
    </row>
    <row r="196" spans="1:6" x14ac:dyDescent="0.25">
      <c r="A196" s="250"/>
      <c r="B196" s="923"/>
      <c r="C196" s="923"/>
      <c r="D196" s="923"/>
      <c r="E196" s="923"/>
      <c r="F196" s="247"/>
    </row>
    <row r="197" spans="1:6" ht="15" customHeight="1" x14ac:dyDescent="0.25">
      <c r="A197" s="250"/>
      <c r="B197" s="923" t="s">
        <v>890</v>
      </c>
      <c r="C197" s="923"/>
      <c r="D197" s="923"/>
      <c r="E197" s="923"/>
      <c r="F197" s="843"/>
    </row>
    <row r="198" spans="1:6" x14ac:dyDescent="0.25">
      <c r="A198" s="250"/>
      <c r="B198" s="932" t="s">
        <v>351</v>
      </c>
      <c r="C198" s="932"/>
      <c r="D198" s="932"/>
      <c r="E198" s="932"/>
      <c r="F198" s="247"/>
    </row>
    <row r="199" spans="1:6" x14ac:dyDescent="0.25">
      <c r="A199" s="250"/>
      <c r="B199" s="263"/>
      <c r="C199" s="263"/>
      <c r="D199" s="263"/>
      <c r="E199" s="263"/>
      <c r="F199" s="247"/>
    </row>
    <row r="200" spans="1:6" x14ac:dyDescent="0.25">
      <c r="A200" s="101"/>
      <c r="B200" s="937"/>
      <c r="C200" s="937"/>
      <c r="D200" s="937"/>
      <c r="E200" s="937"/>
      <c r="F200" s="7"/>
    </row>
    <row r="201" spans="1:6" x14ac:dyDescent="0.25">
      <c r="A201" s="250" t="s">
        <v>265</v>
      </c>
      <c r="B201" s="942" t="s">
        <v>266</v>
      </c>
      <c r="C201" s="942"/>
      <c r="D201" s="942"/>
      <c r="E201" s="942"/>
      <c r="F201" s="247"/>
    </row>
    <row r="202" spans="1:6" x14ac:dyDescent="0.25">
      <c r="A202" s="250"/>
      <c r="B202" s="923"/>
      <c r="C202" s="923"/>
      <c r="D202" s="923"/>
      <c r="E202" s="923"/>
      <c r="F202" s="247"/>
    </row>
    <row r="203" spans="1:6" ht="15" customHeight="1" x14ac:dyDescent="0.25">
      <c r="A203" s="250"/>
      <c r="B203" s="923" t="s">
        <v>890</v>
      </c>
      <c r="C203" s="923"/>
      <c r="D203" s="923"/>
      <c r="E203" s="923"/>
      <c r="F203" s="843"/>
    </row>
    <row r="204" spans="1:6" x14ac:dyDescent="0.25">
      <c r="A204" s="250"/>
      <c r="B204" s="932" t="s">
        <v>351</v>
      </c>
      <c r="C204" s="932"/>
      <c r="D204" s="932"/>
      <c r="E204" s="932"/>
      <c r="F204" s="247"/>
    </row>
    <row r="205" spans="1:6" x14ac:dyDescent="0.25">
      <c r="A205" s="250"/>
      <c r="B205" s="923"/>
      <c r="C205" s="923"/>
      <c r="D205" s="923"/>
      <c r="E205" s="923"/>
      <c r="F205" s="247"/>
    </row>
    <row r="206" spans="1:6" x14ac:dyDescent="0.25">
      <c r="A206" s="250" t="s">
        <v>267</v>
      </c>
      <c r="B206" s="942" t="s">
        <v>268</v>
      </c>
      <c r="C206" s="942"/>
      <c r="D206" s="942"/>
      <c r="E206" s="942"/>
      <c r="F206" s="247"/>
    </row>
    <row r="207" spans="1:6" x14ac:dyDescent="0.25">
      <c r="A207" s="250"/>
      <c r="B207" s="243"/>
      <c r="C207" s="243"/>
      <c r="D207" s="243"/>
      <c r="E207" s="243"/>
      <c r="F207" s="247"/>
    </row>
    <row r="208" spans="1:6" ht="15" customHeight="1" x14ac:dyDescent="0.25">
      <c r="A208" s="250"/>
      <c r="B208" s="923" t="s">
        <v>890</v>
      </c>
      <c r="C208" s="923"/>
      <c r="D208" s="923"/>
      <c r="E208" s="923"/>
      <c r="F208" s="843"/>
    </row>
    <row r="209" spans="1:6" x14ac:dyDescent="0.25">
      <c r="A209" s="250"/>
      <c r="B209" s="932" t="s">
        <v>351</v>
      </c>
      <c r="C209" s="932"/>
      <c r="D209" s="932"/>
      <c r="E209" s="932"/>
      <c r="F209" s="247"/>
    </row>
    <row r="210" spans="1:6" x14ac:dyDescent="0.25">
      <c r="A210" s="250"/>
      <c r="B210" s="240"/>
      <c r="C210" s="239"/>
      <c r="D210" s="239"/>
      <c r="E210" s="239"/>
      <c r="F210" s="247"/>
    </row>
    <row r="211" spans="1:6" x14ac:dyDescent="0.25">
      <c r="A211" s="250" t="s">
        <v>269</v>
      </c>
      <c r="B211" s="942" t="s">
        <v>270</v>
      </c>
      <c r="C211" s="942"/>
      <c r="D211" s="942"/>
      <c r="E211" s="942"/>
      <c r="F211" s="247"/>
    </row>
    <row r="212" spans="1:6" x14ac:dyDescent="0.25">
      <c r="A212" s="250"/>
      <c r="B212" s="923"/>
      <c r="C212" s="923"/>
      <c r="D212" s="923"/>
      <c r="E212" s="923"/>
      <c r="F212" s="247"/>
    </row>
    <row r="213" spans="1:6" ht="15" customHeight="1" x14ac:dyDescent="0.25">
      <c r="A213" s="250"/>
      <c r="B213" s="923" t="s">
        <v>890</v>
      </c>
      <c r="C213" s="923"/>
      <c r="D213" s="923"/>
      <c r="E213" s="923"/>
      <c r="F213" s="843"/>
    </row>
    <row r="214" spans="1:6" x14ac:dyDescent="0.25">
      <c r="A214" s="250"/>
      <c r="B214" s="932" t="s">
        <v>351</v>
      </c>
      <c r="C214" s="932"/>
      <c r="D214" s="932"/>
      <c r="E214" s="932"/>
      <c r="F214" s="247"/>
    </row>
    <row r="215" spans="1:6" x14ac:dyDescent="0.25">
      <c r="A215" s="250"/>
      <c r="B215" s="923"/>
      <c r="C215" s="923"/>
      <c r="D215" s="923"/>
      <c r="E215" s="923"/>
      <c r="F215" s="247"/>
    </row>
    <row r="216" spans="1:6" x14ac:dyDescent="0.25">
      <c r="A216" s="250" t="s">
        <v>271</v>
      </c>
      <c r="B216" s="942" t="s">
        <v>272</v>
      </c>
      <c r="C216" s="942"/>
      <c r="D216" s="942"/>
      <c r="E216" s="942"/>
      <c r="F216" s="247"/>
    </row>
    <row r="217" spans="1:6" x14ac:dyDescent="0.25">
      <c r="A217" s="250"/>
      <c r="B217" s="923"/>
      <c r="C217" s="923"/>
      <c r="D217" s="923"/>
      <c r="E217" s="923"/>
      <c r="F217" s="247"/>
    </row>
    <row r="218" spans="1:6" ht="15" customHeight="1" x14ac:dyDescent="0.25">
      <c r="A218" s="250"/>
      <c r="B218" s="923" t="s">
        <v>890</v>
      </c>
      <c r="C218" s="923"/>
      <c r="D218" s="923"/>
      <c r="E218" s="923"/>
      <c r="F218" s="843"/>
    </row>
    <row r="219" spans="1:6" x14ac:dyDescent="0.25">
      <c r="A219" s="250"/>
      <c r="B219" s="932" t="s">
        <v>351</v>
      </c>
      <c r="C219" s="932"/>
      <c r="D219" s="932"/>
      <c r="E219" s="932"/>
      <c r="F219" s="247"/>
    </row>
    <row r="220" spans="1:6" x14ac:dyDescent="0.25">
      <c r="A220" s="250"/>
      <c r="B220" s="923"/>
      <c r="C220" s="923"/>
      <c r="D220" s="923"/>
      <c r="E220" s="923"/>
      <c r="F220" s="247"/>
    </row>
    <row r="221" spans="1:6" x14ac:dyDescent="0.25">
      <c r="A221" s="250" t="s">
        <v>273</v>
      </c>
      <c r="B221" s="926" t="s">
        <v>274</v>
      </c>
      <c r="C221" s="926"/>
      <c r="D221" s="926"/>
      <c r="E221" s="926"/>
      <c r="F221" s="247"/>
    </row>
    <row r="222" spans="1:6" x14ac:dyDescent="0.25">
      <c r="A222" s="250"/>
      <c r="B222" s="923"/>
      <c r="C222" s="923"/>
      <c r="D222" s="923"/>
      <c r="E222" s="923"/>
      <c r="F222" s="247"/>
    </row>
    <row r="223" spans="1:6" x14ac:dyDescent="0.25">
      <c r="A223" s="250" t="s">
        <v>275</v>
      </c>
      <c r="B223" s="942" t="s">
        <v>276</v>
      </c>
      <c r="C223" s="942"/>
      <c r="D223" s="942"/>
      <c r="E223" s="942"/>
      <c r="F223" s="247"/>
    </row>
    <row r="224" spans="1:6" x14ac:dyDescent="0.25">
      <c r="A224" s="250"/>
      <c r="B224" s="923"/>
      <c r="C224" s="923"/>
      <c r="D224" s="923"/>
      <c r="E224" s="923"/>
      <c r="F224" s="247"/>
    </row>
    <row r="225" spans="1:6" ht="15" customHeight="1" x14ac:dyDescent="0.25">
      <c r="A225" s="250"/>
      <c r="B225" s="923" t="s">
        <v>890</v>
      </c>
      <c r="C225" s="923"/>
      <c r="D225" s="923"/>
      <c r="E225" s="923"/>
      <c r="F225" s="843"/>
    </row>
    <row r="226" spans="1:6" x14ac:dyDescent="0.25">
      <c r="A226" s="250"/>
      <c r="B226" s="932" t="s">
        <v>351</v>
      </c>
      <c r="C226" s="932"/>
      <c r="D226" s="932"/>
      <c r="E226" s="932"/>
      <c r="F226" s="247"/>
    </row>
    <row r="227" spans="1:6" x14ac:dyDescent="0.25">
      <c r="A227" s="250"/>
      <c r="B227" s="923"/>
      <c r="C227" s="923"/>
      <c r="D227" s="923"/>
      <c r="E227" s="923"/>
      <c r="F227" s="247"/>
    </row>
    <row r="228" spans="1:6" x14ac:dyDescent="0.25">
      <c r="A228" s="250" t="s">
        <v>277</v>
      </c>
      <c r="B228" s="926" t="s">
        <v>278</v>
      </c>
      <c r="C228" s="926"/>
      <c r="D228" s="926"/>
      <c r="E228" s="926"/>
      <c r="F228" s="247"/>
    </row>
    <row r="229" spans="1:6" x14ac:dyDescent="0.25">
      <c r="A229" s="250"/>
      <c r="B229" s="923"/>
      <c r="C229" s="923"/>
      <c r="D229" s="923"/>
      <c r="E229" s="923"/>
      <c r="F229" s="247"/>
    </row>
    <row r="230" spans="1:6" x14ac:dyDescent="0.25">
      <c r="A230" s="250" t="s">
        <v>279</v>
      </c>
      <c r="B230" s="942" t="s">
        <v>280</v>
      </c>
      <c r="C230" s="942"/>
      <c r="D230" s="942"/>
      <c r="E230" s="942"/>
      <c r="F230" s="247"/>
    </row>
    <row r="231" spans="1:6" x14ac:dyDescent="0.25">
      <c r="A231" s="250"/>
      <c r="B231" s="923"/>
      <c r="C231" s="923"/>
      <c r="D231" s="923"/>
      <c r="E231" s="923"/>
      <c r="F231" s="247"/>
    </row>
    <row r="232" spans="1:6" ht="15" customHeight="1" x14ac:dyDescent="0.25">
      <c r="A232" s="250"/>
      <c r="B232" s="923" t="s">
        <v>890</v>
      </c>
      <c r="C232" s="923"/>
      <c r="D232" s="923"/>
      <c r="E232" s="923"/>
      <c r="F232" s="843"/>
    </row>
    <row r="233" spans="1:6" x14ac:dyDescent="0.25">
      <c r="A233" s="250"/>
      <c r="B233" s="932" t="s">
        <v>351</v>
      </c>
      <c r="C233" s="932"/>
      <c r="D233" s="932"/>
      <c r="E233" s="932"/>
      <c r="F233" s="247"/>
    </row>
    <row r="234" spans="1:6" x14ac:dyDescent="0.25">
      <c r="A234" s="250"/>
      <c r="B234" s="923"/>
      <c r="C234" s="923"/>
      <c r="D234" s="923"/>
      <c r="E234" s="923"/>
      <c r="F234" s="247"/>
    </row>
    <row r="235" spans="1:6" x14ac:dyDescent="0.25">
      <c r="A235" s="250" t="s">
        <v>281</v>
      </c>
      <c r="B235" s="942" t="s">
        <v>282</v>
      </c>
      <c r="C235" s="942"/>
      <c r="D235" s="942"/>
      <c r="E235" s="942"/>
      <c r="F235" s="247"/>
    </row>
    <row r="236" spans="1:6" x14ac:dyDescent="0.25">
      <c r="A236" s="250"/>
      <c r="B236" s="923"/>
      <c r="C236" s="923"/>
      <c r="D236" s="923"/>
      <c r="E236" s="923"/>
      <c r="F236" s="247"/>
    </row>
    <row r="237" spans="1:6" ht="15" customHeight="1" x14ac:dyDescent="0.25">
      <c r="A237" s="250"/>
      <c r="B237" s="923" t="s">
        <v>890</v>
      </c>
      <c r="C237" s="923"/>
      <c r="D237" s="923"/>
      <c r="E237" s="923"/>
      <c r="F237" s="843"/>
    </row>
    <row r="238" spans="1:6" x14ac:dyDescent="0.25">
      <c r="A238" s="250"/>
      <c r="B238" s="932" t="s">
        <v>351</v>
      </c>
      <c r="C238" s="932"/>
      <c r="D238" s="932"/>
      <c r="E238" s="932"/>
      <c r="F238" s="247"/>
    </row>
    <row r="239" spans="1:6" x14ac:dyDescent="0.25">
      <c r="A239" s="250"/>
      <c r="B239" s="923"/>
      <c r="C239" s="923"/>
      <c r="D239" s="923"/>
      <c r="E239" s="923"/>
      <c r="F239" s="247"/>
    </row>
    <row r="240" spans="1:6" x14ac:dyDescent="0.25">
      <c r="A240" s="250" t="s">
        <v>283</v>
      </c>
      <c r="B240" s="942" t="s">
        <v>284</v>
      </c>
      <c r="C240" s="942"/>
      <c r="D240" s="942"/>
      <c r="E240" s="942"/>
      <c r="F240" s="247"/>
    </row>
    <row r="241" spans="1:6" x14ac:dyDescent="0.25">
      <c r="A241" s="250"/>
      <c r="B241" s="923"/>
      <c r="C241" s="923"/>
      <c r="D241" s="923"/>
      <c r="E241" s="923"/>
      <c r="F241" s="247"/>
    </row>
    <row r="242" spans="1:6" ht="15" customHeight="1" x14ac:dyDescent="0.25">
      <c r="A242" s="250"/>
      <c r="B242" s="923" t="s">
        <v>890</v>
      </c>
      <c r="C242" s="923"/>
      <c r="D242" s="923"/>
      <c r="E242" s="923"/>
      <c r="F242" s="843"/>
    </row>
    <row r="243" spans="1:6" x14ac:dyDescent="0.25">
      <c r="A243" s="250"/>
      <c r="B243" s="932" t="s">
        <v>351</v>
      </c>
      <c r="C243" s="932"/>
      <c r="D243" s="932"/>
      <c r="E243" s="932"/>
      <c r="F243" s="247"/>
    </row>
    <row r="244" spans="1:6" x14ac:dyDescent="0.25">
      <c r="A244" s="250"/>
      <c r="B244" s="923"/>
      <c r="C244" s="923"/>
      <c r="D244" s="923"/>
      <c r="E244" s="923"/>
      <c r="F244" s="247"/>
    </row>
    <row r="245" spans="1:6" x14ac:dyDescent="0.25">
      <c r="A245" s="250"/>
      <c r="B245" s="239"/>
      <c r="C245" s="239"/>
      <c r="D245" s="239"/>
      <c r="E245" s="239"/>
      <c r="F245" s="247"/>
    </row>
    <row r="246" spans="1:6" x14ac:dyDescent="0.25">
      <c r="A246" s="250"/>
      <c r="B246" s="239"/>
      <c r="C246" s="239"/>
      <c r="D246" s="239"/>
      <c r="E246" s="239"/>
      <c r="F246" s="247"/>
    </row>
    <row r="247" spans="1:6" x14ac:dyDescent="0.25">
      <c r="A247" s="250"/>
      <c r="B247" s="239"/>
      <c r="C247" s="239"/>
      <c r="D247" s="239"/>
      <c r="E247" s="239"/>
      <c r="F247" s="247"/>
    </row>
    <row r="248" spans="1:6" x14ac:dyDescent="0.25">
      <c r="A248" s="250"/>
      <c r="B248" s="239"/>
      <c r="C248" s="239"/>
      <c r="D248" s="239"/>
      <c r="E248" s="239"/>
      <c r="F248" s="247"/>
    </row>
    <row r="249" spans="1:6" x14ac:dyDescent="0.25">
      <c r="A249" s="101"/>
      <c r="B249" s="103"/>
      <c r="C249" s="103"/>
      <c r="D249" s="103"/>
      <c r="E249" s="103"/>
      <c r="F249" s="7"/>
    </row>
    <row r="250" spans="1:6" x14ac:dyDescent="0.25">
      <c r="A250" s="250" t="s">
        <v>285</v>
      </c>
      <c r="B250" s="942" t="s">
        <v>286</v>
      </c>
      <c r="C250" s="942"/>
      <c r="D250" s="942"/>
      <c r="E250" s="942"/>
      <c r="F250" s="247"/>
    </row>
    <row r="251" spans="1:6" x14ac:dyDescent="0.25">
      <c r="A251" s="250"/>
      <c r="B251" s="923"/>
      <c r="C251" s="923"/>
      <c r="D251" s="923"/>
      <c r="E251" s="923"/>
      <c r="F251" s="247"/>
    </row>
    <row r="252" spans="1:6" x14ac:dyDescent="0.25">
      <c r="A252" s="250" t="s">
        <v>287</v>
      </c>
      <c r="B252" s="942" t="s">
        <v>288</v>
      </c>
      <c r="C252" s="942"/>
      <c r="D252" s="942"/>
      <c r="E252" s="942"/>
      <c r="F252" s="247"/>
    </row>
    <row r="253" spans="1:6" x14ac:dyDescent="0.25">
      <c r="A253" s="250"/>
      <c r="B253" s="923"/>
      <c r="C253" s="923"/>
      <c r="D253" s="923"/>
      <c r="E253" s="923"/>
      <c r="F253" s="247"/>
    </row>
    <row r="254" spans="1:6" ht="15" customHeight="1" x14ac:dyDescent="0.25">
      <c r="A254" s="250"/>
      <c r="B254" s="923" t="s">
        <v>890</v>
      </c>
      <c r="C254" s="923"/>
      <c r="D254" s="923"/>
      <c r="E254" s="923"/>
      <c r="F254" s="843"/>
    </row>
    <row r="255" spans="1:6" x14ac:dyDescent="0.25">
      <c r="A255" s="250"/>
      <c r="B255" s="932" t="s">
        <v>351</v>
      </c>
      <c r="C255" s="932"/>
      <c r="D255" s="932"/>
      <c r="E255" s="932"/>
      <c r="F255" s="247"/>
    </row>
    <row r="256" spans="1:6" x14ac:dyDescent="0.25">
      <c r="A256" s="250"/>
      <c r="B256" s="923"/>
      <c r="C256" s="923"/>
      <c r="D256" s="923"/>
      <c r="E256" s="923"/>
      <c r="F256" s="247"/>
    </row>
    <row r="257" spans="1:6" x14ac:dyDescent="0.25">
      <c r="A257" s="250" t="s">
        <v>289</v>
      </c>
      <c r="B257" s="942" t="s">
        <v>290</v>
      </c>
      <c r="C257" s="942"/>
      <c r="D257" s="942"/>
      <c r="E257" s="942"/>
      <c r="F257" s="247"/>
    </row>
    <row r="258" spans="1:6" x14ac:dyDescent="0.25">
      <c r="A258" s="250"/>
      <c r="B258" s="923"/>
      <c r="C258" s="923"/>
      <c r="D258" s="923"/>
      <c r="E258" s="923"/>
      <c r="F258" s="247"/>
    </row>
    <row r="259" spans="1:6" ht="15" customHeight="1" x14ac:dyDescent="0.25">
      <c r="A259" s="250"/>
      <c r="B259" s="923" t="s">
        <v>890</v>
      </c>
      <c r="C259" s="923"/>
      <c r="D259" s="923"/>
      <c r="E259" s="923"/>
      <c r="F259" s="843"/>
    </row>
    <row r="260" spans="1:6" x14ac:dyDescent="0.25">
      <c r="A260" s="250"/>
      <c r="B260" s="932" t="s">
        <v>351</v>
      </c>
      <c r="C260" s="932"/>
      <c r="D260" s="932"/>
      <c r="E260" s="932"/>
      <c r="F260" s="247"/>
    </row>
    <row r="261" spans="1:6" x14ac:dyDescent="0.25">
      <c r="A261" s="250"/>
      <c r="B261" s="923"/>
      <c r="C261" s="923"/>
      <c r="D261" s="923"/>
      <c r="E261" s="923"/>
      <c r="F261" s="247"/>
    </row>
    <row r="262" spans="1:6" x14ac:dyDescent="0.25">
      <c r="A262" s="250" t="s">
        <v>291</v>
      </c>
      <c r="B262" s="942" t="s">
        <v>292</v>
      </c>
      <c r="C262" s="942"/>
      <c r="D262" s="942"/>
      <c r="E262" s="942"/>
      <c r="F262" s="247"/>
    </row>
    <row r="263" spans="1:6" x14ac:dyDescent="0.25">
      <c r="A263" s="250"/>
      <c r="B263" s="923"/>
      <c r="C263" s="923"/>
      <c r="D263" s="923"/>
      <c r="E263" s="923"/>
      <c r="F263" s="247"/>
    </row>
    <row r="264" spans="1:6" x14ac:dyDescent="0.25">
      <c r="A264" s="250"/>
      <c r="B264" s="923" t="s">
        <v>636</v>
      </c>
      <c r="C264" s="923"/>
      <c r="D264" s="923"/>
      <c r="E264" s="923"/>
      <c r="F264" s="247"/>
    </row>
    <row r="265" spans="1:6" x14ac:dyDescent="0.25">
      <c r="A265" s="250"/>
      <c r="B265" s="240"/>
      <c r="C265" s="239"/>
      <c r="D265" s="239"/>
      <c r="E265" s="239"/>
      <c r="F265" s="247"/>
    </row>
    <row r="266" spans="1:6" ht="15" customHeight="1" x14ac:dyDescent="0.25">
      <c r="A266" s="250"/>
      <c r="B266" s="923" t="s">
        <v>890</v>
      </c>
      <c r="C266" s="923"/>
      <c r="D266" s="923"/>
      <c r="E266" s="923"/>
      <c r="F266" s="843"/>
    </row>
    <row r="267" spans="1:6" x14ac:dyDescent="0.25">
      <c r="A267" s="250"/>
      <c r="B267" s="932" t="s">
        <v>351</v>
      </c>
      <c r="C267" s="932"/>
      <c r="D267" s="932"/>
      <c r="E267" s="932"/>
      <c r="F267" s="247"/>
    </row>
    <row r="268" spans="1:6" x14ac:dyDescent="0.25">
      <c r="A268" s="250"/>
      <c r="B268" s="923"/>
      <c r="C268" s="923"/>
      <c r="D268" s="923"/>
      <c r="E268" s="923"/>
      <c r="F268" s="247"/>
    </row>
    <row r="269" spans="1:6" x14ac:dyDescent="0.25">
      <c r="A269" s="250" t="s">
        <v>293</v>
      </c>
      <c r="B269" s="942" t="s">
        <v>294</v>
      </c>
      <c r="C269" s="942"/>
      <c r="D269" s="942"/>
      <c r="E269" s="942"/>
      <c r="F269" s="247"/>
    </row>
    <row r="270" spans="1:6" x14ac:dyDescent="0.25">
      <c r="A270" s="250"/>
      <c r="B270" s="923"/>
      <c r="C270" s="923"/>
      <c r="D270" s="923"/>
      <c r="E270" s="923"/>
      <c r="F270" s="247"/>
    </row>
    <row r="271" spans="1:6" ht="15" customHeight="1" x14ac:dyDescent="0.25">
      <c r="A271" s="250"/>
      <c r="B271" s="923" t="s">
        <v>890</v>
      </c>
      <c r="C271" s="923"/>
      <c r="D271" s="923"/>
      <c r="E271" s="923"/>
      <c r="F271" s="843"/>
    </row>
    <row r="272" spans="1:6" x14ac:dyDescent="0.25">
      <c r="A272" s="250"/>
      <c r="B272" s="932" t="s">
        <v>351</v>
      </c>
      <c r="C272" s="932"/>
      <c r="D272" s="932"/>
      <c r="E272" s="932"/>
      <c r="F272" s="247"/>
    </row>
    <row r="273" spans="1:6" x14ac:dyDescent="0.25">
      <c r="A273" s="250"/>
      <c r="B273" s="923"/>
      <c r="C273" s="923"/>
      <c r="D273" s="923"/>
      <c r="E273" s="923"/>
      <c r="F273" s="247"/>
    </row>
    <row r="274" spans="1:6" x14ac:dyDescent="0.25">
      <c r="A274" s="250" t="s">
        <v>295</v>
      </c>
      <c r="B274" s="926" t="s">
        <v>296</v>
      </c>
      <c r="C274" s="926"/>
      <c r="D274" s="926"/>
      <c r="E274" s="926"/>
      <c r="F274" s="247"/>
    </row>
    <row r="275" spans="1:6" x14ac:dyDescent="0.25">
      <c r="A275" s="250"/>
      <c r="B275" s="240"/>
      <c r="C275" s="239"/>
      <c r="D275" s="239"/>
      <c r="E275" s="239"/>
      <c r="F275" s="247"/>
    </row>
    <row r="276" spans="1:6" x14ac:dyDescent="0.25">
      <c r="A276" s="250" t="s">
        <v>297</v>
      </c>
      <c r="B276" s="942" t="s">
        <v>298</v>
      </c>
      <c r="C276" s="942"/>
      <c r="D276" s="942"/>
      <c r="E276" s="942"/>
      <c r="F276" s="247"/>
    </row>
    <row r="277" spans="1:6" x14ac:dyDescent="0.25">
      <c r="A277" s="250"/>
      <c r="B277" s="240"/>
      <c r="C277" s="239"/>
      <c r="D277" s="239"/>
      <c r="E277" s="239"/>
      <c r="F277" s="247"/>
    </row>
    <row r="278" spans="1:6" ht="15" customHeight="1" x14ac:dyDescent="0.25">
      <c r="A278" s="250"/>
      <c r="B278" s="923" t="s">
        <v>890</v>
      </c>
      <c r="C278" s="923"/>
      <c r="D278" s="923"/>
      <c r="E278" s="923"/>
      <c r="F278" s="843"/>
    </row>
    <row r="279" spans="1:6" x14ac:dyDescent="0.25">
      <c r="A279" s="250"/>
      <c r="B279" s="932" t="s">
        <v>351</v>
      </c>
      <c r="C279" s="932"/>
      <c r="D279" s="932"/>
      <c r="E279" s="932"/>
      <c r="F279" s="247"/>
    </row>
    <row r="280" spans="1:6" x14ac:dyDescent="0.25">
      <c r="A280" s="250"/>
      <c r="B280" s="923"/>
      <c r="C280" s="923"/>
      <c r="D280" s="923"/>
      <c r="E280" s="923"/>
      <c r="F280" s="247"/>
    </row>
    <row r="281" spans="1:6" x14ac:dyDescent="0.25">
      <c r="A281" s="250" t="s">
        <v>299</v>
      </c>
      <c r="B281" s="942" t="s">
        <v>300</v>
      </c>
      <c r="C281" s="942"/>
      <c r="D281" s="942"/>
      <c r="E281" s="942"/>
      <c r="F281" s="247"/>
    </row>
    <row r="282" spans="1:6" x14ac:dyDescent="0.25">
      <c r="A282" s="250"/>
      <c r="B282" s="923"/>
      <c r="C282" s="923"/>
      <c r="D282" s="923"/>
      <c r="E282" s="923"/>
      <c r="F282" s="247"/>
    </row>
    <row r="283" spans="1:6" ht="15" customHeight="1" x14ac:dyDescent="0.25">
      <c r="A283" s="250"/>
      <c r="B283" s="923" t="s">
        <v>890</v>
      </c>
      <c r="C283" s="923"/>
      <c r="D283" s="923"/>
      <c r="E283" s="923"/>
      <c r="F283" s="843"/>
    </row>
    <row r="284" spans="1:6" x14ac:dyDescent="0.25">
      <c r="A284" s="250"/>
      <c r="B284" s="932" t="s">
        <v>351</v>
      </c>
      <c r="C284" s="932"/>
      <c r="D284" s="932"/>
      <c r="E284" s="932"/>
      <c r="F284" s="247"/>
    </row>
    <row r="285" spans="1:6" x14ac:dyDescent="0.25">
      <c r="A285" s="250"/>
      <c r="B285" s="923"/>
      <c r="C285" s="923"/>
      <c r="D285" s="923"/>
      <c r="E285" s="923"/>
      <c r="F285" s="247"/>
    </row>
    <row r="286" spans="1:6" x14ac:dyDescent="0.25">
      <c r="A286" s="250" t="s">
        <v>301</v>
      </c>
      <c r="B286" s="942" t="s">
        <v>302</v>
      </c>
      <c r="C286" s="942"/>
      <c r="D286" s="942"/>
      <c r="E286" s="942"/>
      <c r="F286" s="247"/>
    </row>
    <row r="287" spans="1:6" x14ac:dyDescent="0.25">
      <c r="A287" s="250"/>
      <c r="B287" s="923"/>
      <c r="C287" s="923"/>
      <c r="D287" s="923"/>
      <c r="E287" s="923"/>
      <c r="F287" s="247"/>
    </row>
    <row r="288" spans="1:6" ht="15" customHeight="1" x14ac:dyDescent="0.25">
      <c r="A288" s="250"/>
      <c r="B288" s="923" t="s">
        <v>890</v>
      </c>
      <c r="C288" s="923"/>
      <c r="D288" s="923"/>
      <c r="E288" s="923"/>
      <c r="F288" s="843"/>
    </row>
    <row r="289" spans="1:6" x14ac:dyDescent="0.25">
      <c r="A289" s="250"/>
      <c r="B289" s="932" t="s">
        <v>351</v>
      </c>
      <c r="C289" s="932"/>
      <c r="D289" s="932"/>
      <c r="E289" s="932"/>
      <c r="F289" s="247"/>
    </row>
    <row r="290" spans="1:6" x14ac:dyDescent="0.25">
      <c r="A290" s="250"/>
      <c r="B290" s="923"/>
      <c r="C290" s="923"/>
      <c r="D290" s="923"/>
      <c r="E290" s="923"/>
      <c r="F290" s="247"/>
    </row>
    <row r="291" spans="1:6" x14ac:dyDescent="0.25">
      <c r="A291" s="250" t="s">
        <v>303</v>
      </c>
      <c r="B291" s="942" t="s">
        <v>304</v>
      </c>
      <c r="C291" s="942"/>
      <c r="D291" s="942"/>
      <c r="E291" s="942"/>
      <c r="F291" s="247"/>
    </row>
    <row r="292" spans="1:6" x14ac:dyDescent="0.25">
      <c r="A292" s="250"/>
      <c r="B292" s="923"/>
      <c r="C292" s="923"/>
      <c r="D292" s="923"/>
      <c r="E292" s="923"/>
      <c r="F292" s="247"/>
    </row>
    <row r="293" spans="1:6" ht="15" customHeight="1" x14ac:dyDescent="0.25">
      <c r="A293" s="250"/>
      <c r="B293" s="923" t="s">
        <v>890</v>
      </c>
      <c r="C293" s="923"/>
      <c r="D293" s="923"/>
      <c r="E293" s="923"/>
      <c r="F293" s="843"/>
    </row>
    <row r="294" spans="1:6" x14ac:dyDescent="0.25">
      <c r="A294" s="250"/>
      <c r="B294" s="932" t="s">
        <v>351</v>
      </c>
      <c r="C294" s="932"/>
      <c r="D294" s="932"/>
      <c r="E294" s="932"/>
      <c r="F294" s="247"/>
    </row>
    <row r="295" spans="1:6" x14ac:dyDescent="0.25">
      <c r="A295" s="250"/>
      <c r="B295" s="923"/>
      <c r="C295" s="923"/>
      <c r="D295" s="923"/>
      <c r="E295" s="923"/>
      <c r="F295" s="247"/>
    </row>
    <row r="296" spans="1:6" x14ac:dyDescent="0.25">
      <c r="A296" s="250"/>
      <c r="B296" s="239"/>
      <c r="C296" s="239"/>
      <c r="D296" s="239"/>
      <c r="E296" s="239"/>
      <c r="F296" s="247"/>
    </row>
    <row r="297" spans="1:6" x14ac:dyDescent="0.25">
      <c r="A297" s="250"/>
      <c r="B297" s="239"/>
      <c r="C297" s="239"/>
      <c r="D297" s="239"/>
      <c r="E297" s="239"/>
      <c r="F297" s="247"/>
    </row>
    <row r="298" spans="1:6" x14ac:dyDescent="0.25">
      <c r="A298" s="101"/>
      <c r="B298" s="103"/>
      <c r="C298" s="103"/>
      <c r="D298" s="103"/>
      <c r="E298" s="103"/>
      <c r="F298" s="7"/>
    </row>
    <row r="299" spans="1:6" x14ac:dyDescent="0.25">
      <c r="A299" s="250" t="s">
        <v>305</v>
      </c>
      <c r="B299" s="942" t="s">
        <v>306</v>
      </c>
      <c r="C299" s="942"/>
      <c r="D299" s="942"/>
      <c r="E299" s="942"/>
      <c r="F299" s="247"/>
    </row>
    <row r="300" spans="1:6" x14ac:dyDescent="0.25">
      <c r="A300" s="250"/>
      <c r="B300" s="923"/>
      <c r="C300" s="923"/>
      <c r="D300" s="923"/>
      <c r="E300" s="923"/>
      <c r="F300" s="247"/>
    </row>
    <row r="301" spans="1:6" ht="15" customHeight="1" x14ac:dyDescent="0.25">
      <c r="A301" s="250"/>
      <c r="B301" s="923" t="s">
        <v>890</v>
      </c>
      <c r="C301" s="923"/>
      <c r="D301" s="923"/>
      <c r="E301" s="923"/>
      <c r="F301" s="843"/>
    </row>
    <row r="302" spans="1:6" x14ac:dyDescent="0.25">
      <c r="A302" s="250"/>
      <c r="B302" s="932" t="s">
        <v>351</v>
      </c>
      <c r="C302" s="932"/>
      <c r="D302" s="932"/>
      <c r="E302" s="932"/>
      <c r="F302" s="247"/>
    </row>
    <row r="303" spans="1:6" x14ac:dyDescent="0.25">
      <c r="A303" s="250"/>
      <c r="B303" s="923"/>
      <c r="C303" s="923"/>
      <c r="D303" s="923"/>
      <c r="E303" s="923"/>
      <c r="F303" s="247"/>
    </row>
    <row r="304" spans="1:6" x14ac:dyDescent="0.25">
      <c r="A304" s="250" t="s">
        <v>307</v>
      </c>
      <c r="B304" s="942" t="s">
        <v>308</v>
      </c>
      <c r="C304" s="942"/>
      <c r="D304" s="942"/>
      <c r="E304" s="942"/>
      <c r="F304" s="247"/>
    </row>
    <row r="305" spans="1:6" x14ac:dyDescent="0.25">
      <c r="A305" s="250"/>
      <c r="B305" s="923"/>
      <c r="C305" s="923"/>
      <c r="D305" s="923"/>
      <c r="E305" s="923"/>
      <c r="F305" s="247"/>
    </row>
    <row r="306" spans="1:6" ht="15" customHeight="1" x14ac:dyDescent="0.25">
      <c r="A306" s="250"/>
      <c r="B306" s="923" t="s">
        <v>890</v>
      </c>
      <c r="C306" s="923"/>
      <c r="D306" s="923"/>
      <c r="E306" s="923"/>
      <c r="F306" s="843"/>
    </row>
    <row r="307" spans="1:6" x14ac:dyDescent="0.25">
      <c r="A307" s="250"/>
      <c r="B307" s="932" t="s">
        <v>351</v>
      </c>
      <c r="C307" s="932"/>
      <c r="D307" s="932"/>
      <c r="E307" s="932"/>
      <c r="F307" s="247"/>
    </row>
    <row r="308" spans="1:6" x14ac:dyDescent="0.25">
      <c r="A308" s="250"/>
      <c r="B308" s="923"/>
      <c r="C308" s="923"/>
      <c r="D308" s="923"/>
      <c r="E308" s="923"/>
      <c r="F308" s="247"/>
    </row>
    <row r="309" spans="1:6" x14ac:dyDescent="0.25">
      <c r="A309" s="250" t="s">
        <v>309</v>
      </c>
      <c r="B309" s="942" t="s">
        <v>310</v>
      </c>
      <c r="C309" s="942"/>
      <c r="D309" s="942"/>
      <c r="E309" s="942"/>
      <c r="F309" s="247"/>
    </row>
    <row r="310" spans="1:6" x14ac:dyDescent="0.25">
      <c r="A310" s="250"/>
      <c r="B310" s="923"/>
      <c r="C310" s="923"/>
      <c r="D310" s="923"/>
      <c r="E310" s="923"/>
      <c r="F310" s="247"/>
    </row>
    <row r="311" spans="1:6" ht="15" customHeight="1" x14ac:dyDescent="0.25">
      <c r="A311" s="250"/>
      <c r="B311" s="923" t="s">
        <v>890</v>
      </c>
      <c r="C311" s="923"/>
      <c r="D311" s="923"/>
      <c r="E311" s="923"/>
      <c r="F311" s="843"/>
    </row>
    <row r="312" spans="1:6" x14ac:dyDescent="0.25">
      <c r="A312" s="250"/>
      <c r="B312" s="932" t="s">
        <v>351</v>
      </c>
      <c r="C312" s="932"/>
      <c r="D312" s="932"/>
      <c r="E312" s="932"/>
      <c r="F312" s="247"/>
    </row>
    <row r="313" spans="1:6" x14ac:dyDescent="0.25">
      <c r="A313" s="250"/>
      <c r="B313" s="923"/>
      <c r="C313" s="923"/>
      <c r="D313" s="923"/>
      <c r="E313" s="923"/>
      <c r="F313" s="247"/>
    </row>
    <row r="314" spans="1:6" x14ac:dyDescent="0.25">
      <c r="A314" s="250" t="s">
        <v>311</v>
      </c>
      <c r="B314" s="942" t="s">
        <v>312</v>
      </c>
      <c r="C314" s="942"/>
      <c r="D314" s="942"/>
      <c r="E314" s="942"/>
      <c r="F314" s="247"/>
    </row>
    <row r="315" spans="1:6" x14ac:dyDescent="0.25">
      <c r="A315" s="250"/>
      <c r="B315" s="923"/>
      <c r="C315" s="923"/>
      <c r="D315" s="923"/>
      <c r="E315" s="923"/>
      <c r="F315" s="247"/>
    </row>
    <row r="316" spans="1:6" ht="15" customHeight="1" x14ac:dyDescent="0.25">
      <c r="A316" s="250"/>
      <c r="B316" s="923" t="s">
        <v>890</v>
      </c>
      <c r="C316" s="923"/>
      <c r="D316" s="923"/>
      <c r="E316" s="923"/>
      <c r="F316" s="843"/>
    </row>
    <row r="317" spans="1:6" x14ac:dyDescent="0.25">
      <c r="A317" s="250"/>
      <c r="B317" s="932" t="s">
        <v>351</v>
      </c>
      <c r="C317" s="932"/>
      <c r="D317" s="932"/>
      <c r="E317" s="932"/>
      <c r="F317" s="247"/>
    </row>
    <row r="318" spans="1:6" x14ac:dyDescent="0.25">
      <c r="A318" s="250"/>
      <c r="B318" s="923"/>
      <c r="C318" s="923"/>
      <c r="D318" s="923"/>
      <c r="E318" s="923"/>
      <c r="F318" s="247"/>
    </row>
    <row r="319" spans="1:6" x14ac:dyDescent="0.25">
      <c r="A319" s="250" t="s">
        <v>313</v>
      </c>
      <c r="B319" s="960" t="s">
        <v>314</v>
      </c>
      <c r="C319" s="960"/>
      <c r="D319" s="269"/>
      <c r="E319" s="269"/>
      <c r="F319" s="247"/>
    </row>
    <row r="320" spans="1:6" x14ac:dyDescent="0.25">
      <c r="A320" s="250"/>
      <c r="B320" s="923"/>
      <c r="C320" s="923"/>
      <c r="D320" s="923"/>
      <c r="E320" s="923"/>
      <c r="F320" s="247"/>
    </row>
    <row r="321" spans="1:6" ht="15" customHeight="1" x14ac:dyDescent="0.25">
      <c r="A321" s="250"/>
      <c r="B321" s="923" t="s">
        <v>890</v>
      </c>
      <c r="C321" s="923"/>
      <c r="D321" s="923"/>
      <c r="E321" s="923"/>
      <c r="F321" s="843"/>
    </row>
    <row r="322" spans="1:6" x14ac:dyDescent="0.25">
      <c r="A322" s="250"/>
      <c r="B322" s="932" t="s">
        <v>351</v>
      </c>
      <c r="C322" s="932"/>
      <c r="D322" s="932"/>
      <c r="E322" s="932"/>
      <c r="F322" s="247"/>
    </row>
    <row r="323" spans="1:6" x14ac:dyDescent="0.25">
      <c r="A323" s="250"/>
      <c r="B323" s="923"/>
      <c r="C323" s="923"/>
      <c r="D323" s="923"/>
      <c r="E323" s="923"/>
      <c r="F323" s="247"/>
    </row>
    <row r="324" spans="1:6" x14ac:dyDescent="0.25">
      <c r="A324" s="250" t="s">
        <v>315</v>
      </c>
      <c r="B324" s="942" t="s">
        <v>316</v>
      </c>
      <c r="C324" s="942"/>
      <c r="D324" s="942"/>
      <c r="E324" s="942"/>
      <c r="F324" s="247"/>
    </row>
    <row r="325" spans="1:6" x14ac:dyDescent="0.25">
      <c r="A325" s="250"/>
      <c r="B325" s="923"/>
      <c r="C325" s="923"/>
      <c r="D325" s="923"/>
      <c r="E325" s="923"/>
      <c r="F325" s="247"/>
    </row>
    <row r="326" spans="1:6" ht="15" customHeight="1" x14ac:dyDescent="0.25">
      <c r="A326" s="250"/>
      <c r="B326" s="923" t="s">
        <v>890</v>
      </c>
      <c r="C326" s="923"/>
      <c r="D326" s="923"/>
      <c r="E326" s="923"/>
      <c r="F326" s="843"/>
    </row>
    <row r="327" spans="1:6" x14ac:dyDescent="0.25">
      <c r="A327" s="250"/>
      <c r="B327" s="932" t="s">
        <v>351</v>
      </c>
      <c r="C327" s="932"/>
      <c r="D327" s="932"/>
      <c r="E327" s="932"/>
      <c r="F327" s="247"/>
    </row>
    <row r="328" spans="1:6" x14ac:dyDescent="0.25">
      <c r="A328" s="250"/>
      <c r="B328" s="923"/>
      <c r="C328" s="923"/>
      <c r="D328" s="923"/>
      <c r="E328" s="923"/>
      <c r="F328" s="247"/>
    </row>
    <row r="329" spans="1:6" x14ac:dyDescent="0.25">
      <c r="A329" s="250" t="s">
        <v>317</v>
      </c>
      <c r="B329" s="942" t="s">
        <v>318</v>
      </c>
      <c r="C329" s="942"/>
      <c r="D329" s="942"/>
      <c r="E329" s="942"/>
      <c r="F329" s="247"/>
    </row>
    <row r="330" spans="1:6" x14ac:dyDescent="0.25">
      <c r="A330" s="250"/>
      <c r="B330" s="923"/>
      <c r="C330" s="923"/>
      <c r="D330" s="923"/>
      <c r="E330" s="923"/>
      <c r="F330" s="247"/>
    </row>
    <row r="331" spans="1:6" ht="15" customHeight="1" x14ac:dyDescent="0.25">
      <c r="A331" s="250"/>
      <c r="B331" s="923" t="s">
        <v>890</v>
      </c>
      <c r="C331" s="923"/>
      <c r="D331" s="923"/>
      <c r="E331" s="923"/>
      <c r="F331" s="843"/>
    </row>
    <row r="332" spans="1:6" x14ac:dyDescent="0.25">
      <c r="A332" s="250"/>
      <c r="B332" s="932" t="s">
        <v>351</v>
      </c>
      <c r="C332" s="932"/>
      <c r="D332" s="932"/>
      <c r="E332" s="932"/>
      <c r="F332" s="247"/>
    </row>
    <row r="333" spans="1:6" x14ac:dyDescent="0.25">
      <c r="A333" s="250"/>
      <c r="B333" s="923"/>
      <c r="C333" s="923"/>
      <c r="D333" s="923"/>
      <c r="E333" s="923"/>
      <c r="F333" s="247"/>
    </row>
    <row r="334" spans="1:6" x14ac:dyDescent="0.25">
      <c r="A334" s="250" t="s">
        <v>319</v>
      </c>
      <c r="B334" s="926" t="s">
        <v>320</v>
      </c>
      <c r="C334" s="926"/>
      <c r="D334" s="926"/>
      <c r="E334" s="926"/>
      <c r="F334" s="247"/>
    </row>
    <row r="335" spans="1:6" x14ac:dyDescent="0.25">
      <c r="A335" s="250"/>
      <c r="B335" s="923"/>
      <c r="C335" s="923"/>
      <c r="D335" s="923"/>
      <c r="E335" s="923"/>
      <c r="F335" s="247"/>
    </row>
    <row r="336" spans="1:6" ht="15" customHeight="1" x14ac:dyDescent="0.25">
      <c r="A336" s="250"/>
      <c r="B336" s="923" t="s">
        <v>890</v>
      </c>
      <c r="C336" s="923"/>
      <c r="D336" s="923"/>
      <c r="E336" s="923"/>
      <c r="F336" s="843"/>
    </row>
    <row r="337" spans="1:6" x14ac:dyDescent="0.25">
      <c r="A337" s="250"/>
      <c r="B337" s="932" t="s">
        <v>351</v>
      </c>
      <c r="C337" s="932"/>
      <c r="D337" s="932"/>
      <c r="E337" s="932"/>
      <c r="F337" s="247"/>
    </row>
    <row r="338" spans="1:6" x14ac:dyDescent="0.25">
      <c r="A338" s="250"/>
      <c r="B338" s="923"/>
      <c r="C338" s="923"/>
      <c r="D338" s="923"/>
      <c r="E338" s="923"/>
      <c r="F338" s="247"/>
    </row>
    <row r="339" spans="1:6" x14ac:dyDescent="0.25">
      <c r="A339" s="250"/>
      <c r="B339" s="239"/>
      <c r="C339" s="239"/>
      <c r="D339" s="239"/>
      <c r="E339" s="239"/>
      <c r="F339" s="247"/>
    </row>
    <row r="340" spans="1:6" x14ac:dyDescent="0.25">
      <c r="A340" s="250"/>
      <c r="B340" s="239"/>
      <c r="C340" s="239"/>
      <c r="D340" s="239"/>
      <c r="E340" s="239"/>
      <c r="F340" s="247"/>
    </row>
    <row r="341" spans="1:6" x14ac:dyDescent="0.25">
      <c r="A341" s="250"/>
      <c r="B341" s="239"/>
      <c r="C341" s="239"/>
      <c r="D341" s="239"/>
      <c r="E341" s="239"/>
      <c r="F341" s="247"/>
    </row>
    <row r="342" spans="1:6" x14ac:dyDescent="0.25">
      <c r="A342" s="250"/>
      <c r="B342" s="239"/>
      <c r="C342" s="239"/>
      <c r="D342" s="239"/>
      <c r="E342" s="239"/>
      <c r="F342" s="247"/>
    </row>
    <row r="343" spans="1:6" x14ac:dyDescent="0.25">
      <c r="A343" s="250"/>
      <c r="B343" s="239"/>
      <c r="C343" s="239"/>
      <c r="D343" s="239"/>
      <c r="E343" s="239"/>
      <c r="F343" s="247"/>
    </row>
    <row r="344" spans="1:6" x14ac:dyDescent="0.25">
      <c r="A344" s="250"/>
      <c r="B344" s="239"/>
      <c r="C344" s="239"/>
      <c r="D344" s="239"/>
      <c r="E344" s="239"/>
      <c r="F344" s="247"/>
    </row>
    <row r="345" spans="1:6" x14ac:dyDescent="0.25">
      <c r="A345" s="250"/>
      <c r="B345" s="239"/>
      <c r="C345" s="239"/>
      <c r="D345" s="239"/>
      <c r="E345" s="239"/>
      <c r="F345" s="247"/>
    </row>
    <row r="346" spans="1:6" x14ac:dyDescent="0.25">
      <c r="A346" s="250"/>
      <c r="B346" s="239"/>
      <c r="C346" s="239"/>
      <c r="D346" s="239"/>
      <c r="E346" s="239"/>
      <c r="F346" s="247"/>
    </row>
    <row r="347" spans="1:6" x14ac:dyDescent="0.25">
      <c r="A347" s="101"/>
      <c r="B347" s="103"/>
      <c r="C347" s="103"/>
      <c r="D347" s="103"/>
      <c r="E347" s="103"/>
      <c r="F347" s="7"/>
    </row>
    <row r="348" spans="1:6" x14ac:dyDescent="0.25">
      <c r="A348" s="250" t="s">
        <v>321</v>
      </c>
      <c r="B348" s="926" t="s">
        <v>322</v>
      </c>
      <c r="C348" s="926"/>
      <c r="D348" s="926"/>
      <c r="E348" s="926"/>
      <c r="F348" s="247"/>
    </row>
    <row r="349" spans="1:6" x14ac:dyDescent="0.25">
      <c r="A349" s="250"/>
      <c r="B349" s="923"/>
      <c r="C349" s="923"/>
      <c r="D349" s="923"/>
      <c r="E349" s="923"/>
      <c r="F349" s="247"/>
    </row>
    <row r="350" spans="1:6" x14ac:dyDescent="0.25">
      <c r="A350" s="250" t="s">
        <v>323</v>
      </c>
      <c r="B350" s="942" t="s">
        <v>324</v>
      </c>
      <c r="C350" s="942"/>
      <c r="D350" s="942"/>
      <c r="E350" s="942"/>
      <c r="F350" s="247"/>
    </row>
    <row r="351" spans="1:6" x14ac:dyDescent="0.25">
      <c r="A351" s="250"/>
      <c r="B351" s="923"/>
      <c r="C351" s="923"/>
      <c r="D351" s="923"/>
      <c r="E351" s="923"/>
      <c r="F351" s="247"/>
    </row>
    <row r="352" spans="1:6" ht="60" customHeight="1" x14ac:dyDescent="0.25">
      <c r="A352" s="250"/>
      <c r="B352" s="923" t="s">
        <v>637</v>
      </c>
      <c r="C352" s="923"/>
      <c r="D352" s="923"/>
      <c r="E352" s="923"/>
      <c r="F352" s="247"/>
    </row>
    <row r="353" spans="1:6" x14ac:dyDescent="0.25">
      <c r="A353" s="250"/>
      <c r="B353" s="240"/>
      <c r="C353" s="98"/>
      <c r="D353" s="98"/>
      <c r="E353" s="98"/>
      <c r="F353" s="247"/>
    </row>
    <row r="354" spans="1:6" x14ac:dyDescent="0.25">
      <c r="A354" s="250"/>
      <c r="B354" s="240" t="s">
        <v>671</v>
      </c>
      <c r="C354" s="92" t="s">
        <v>325</v>
      </c>
      <c r="D354" s="98"/>
      <c r="E354" s="98"/>
      <c r="F354" s="247"/>
    </row>
    <row r="355" spans="1:6" x14ac:dyDescent="0.25">
      <c r="A355" s="275"/>
      <c r="B355" s="240"/>
      <c r="C355" s="98"/>
      <c r="D355" s="98"/>
      <c r="E355" s="98"/>
      <c r="F355" s="247"/>
    </row>
    <row r="356" spans="1:6" x14ac:dyDescent="0.25">
      <c r="A356" s="275"/>
      <c r="B356" s="240"/>
      <c r="C356" s="269" t="s">
        <v>560</v>
      </c>
      <c r="D356" s="98"/>
      <c r="E356" s="98"/>
      <c r="F356" s="247"/>
    </row>
    <row r="357" spans="1:6" x14ac:dyDescent="0.25">
      <c r="A357" s="275"/>
      <c r="B357" s="240"/>
      <c r="C357" s="98"/>
      <c r="D357" s="98"/>
      <c r="E357" s="98"/>
      <c r="F357" s="247"/>
    </row>
    <row r="358" spans="1:6" x14ac:dyDescent="0.25">
      <c r="A358" s="275"/>
      <c r="B358" s="240"/>
      <c r="C358" s="98"/>
      <c r="D358" s="98"/>
      <c r="E358" s="98"/>
      <c r="F358" s="247"/>
    </row>
    <row r="359" spans="1:6" x14ac:dyDescent="0.25">
      <c r="A359" s="275"/>
      <c r="B359" s="240" t="s">
        <v>672</v>
      </c>
      <c r="C359" s="92" t="s">
        <v>326</v>
      </c>
      <c r="D359" s="98"/>
      <c r="E359" s="98"/>
      <c r="F359" s="247"/>
    </row>
    <row r="360" spans="1:6" x14ac:dyDescent="0.25">
      <c r="A360" s="275"/>
      <c r="B360" s="240"/>
      <c r="C360" s="269"/>
      <c r="D360" s="98"/>
      <c r="E360" s="98"/>
      <c r="F360" s="247"/>
    </row>
    <row r="361" spans="1:6" x14ac:dyDescent="0.25">
      <c r="A361" s="275"/>
      <c r="C361" s="269" t="s">
        <v>560</v>
      </c>
      <c r="F361" s="247"/>
    </row>
    <row r="362" spans="1:6" x14ac:dyDescent="0.25">
      <c r="A362" s="275"/>
      <c r="F362" s="247"/>
    </row>
    <row r="363" spans="1:6" x14ac:dyDescent="0.25">
      <c r="A363" s="250"/>
      <c r="B363" s="923"/>
      <c r="C363" s="923"/>
      <c r="D363" s="923"/>
      <c r="E363" s="923"/>
      <c r="F363" s="247"/>
    </row>
    <row r="364" spans="1:6" ht="15" customHeight="1" x14ac:dyDescent="0.25">
      <c r="A364" s="250"/>
      <c r="B364" s="923" t="s">
        <v>890</v>
      </c>
      <c r="C364" s="923"/>
      <c r="D364" s="923"/>
      <c r="E364" s="923"/>
      <c r="F364" s="843"/>
    </row>
    <row r="365" spans="1:6" x14ac:dyDescent="0.25">
      <c r="A365" s="275"/>
      <c r="B365" s="932" t="s">
        <v>351</v>
      </c>
      <c r="C365" s="932"/>
      <c r="D365" s="932"/>
      <c r="E365" s="932"/>
      <c r="F365" s="247"/>
    </row>
    <row r="366" spans="1:6" x14ac:dyDescent="0.25">
      <c r="A366" s="275"/>
      <c r="B366" s="263"/>
      <c r="C366" s="263"/>
      <c r="D366" s="263"/>
      <c r="E366" s="263"/>
      <c r="F366" s="247"/>
    </row>
    <row r="367" spans="1:6" x14ac:dyDescent="0.25">
      <c r="A367" s="275"/>
      <c r="B367" s="263"/>
      <c r="C367" s="263"/>
      <c r="D367" s="263"/>
      <c r="E367" s="263"/>
      <c r="F367" s="247"/>
    </row>
    <row r="368" spans="1:6" x14ac:dyDescent="0.25">
      <c r="A368" s="275"/>
      <c r="B368" s="263"/>
      <c r="C368" s="263"/>
      <c r="D368" s="263"/>
      <c r="E368" s="263"/>
      <c r="F368" s="247"/>
    </row>
    <row r="369" spans="1:6" x14ac:dyDescent="0.25">
      <c r="A369" s="275"/>
      <c r="B369" s="263"/>
      <c r="C369" s="263"/>
      <c r="D369" s="263"/>
      <c r="E369" s="263"/>
      <c r="F369" s="247"/>
    </row>
    <row r="370" spans="1:6" x14ac:dyDescent="0.25">
      <c r="A370" s="275"/>
      <c r="B370" s="263"/>
      <c r="C370" s="263"/>
      <c r="D370" s="263"/>
      <c r="E370" s="263"/>
      <c r="F370" s="247"/>
    </row>
    <row r="371" spans="1:6" x14ac:dyDescent="0.25">
      <c r="A371" s="275"/>
      <c r="B371" s="263"/>
      <c r="C371" s="263"/>
      <c r="D371" s="263"/>
      <c r="E371" s="263"/>
      <c r="F371" s="247"/>
    </row>
    <row r="372" spans="1:6" x14ac:dyDescent="0.25">
      <c r="A372" s="275"/>
      <c r="B372" s="263"/>
      <c r="C372" s="263"/>
      <c r="D372" s="263"/>
      <c r="E372" s="263"/>
      <c r="F372" s="247"/>
    </row>
    <row r="373" spans="1:6" x14ac:dyDescent="0.25">
      <c r="A373" s="275"/>
      <c r="B373" s="263"/>
      <c r="C373" s="263"/>
      <c r="D373" s="263"/>
      <c r="E373" s="263"/>
      <c r="F373" s="247"/>
    </row>
    <row r="374" spans="1:6" x14ac:dyDescent="0.25">
      <c r="A374" s="275"/>
      <c r="B374" s="263"/>
      <c r="C374" s="263"/>
      <c r="D374" s="263"/>
      <c r="E374" s="263"/>
      <c r="F374" s="247"/>
    </row>
    <row r="375" spans="1:6" x14ac:dyDescent="0.25">
      <c r="A375" s="275"/>
      <c r="B375" s="263"/>
      <c r="C375" s="263"/>
      <c r="D375" s="263"/>
      <c r="E375" s="263"/>
      <c r="F375" s="247"/>
    </row>
    <row r="376" spans="1:6" x14ac:dyDescent="0.25">
      <c r="A376" s="275"/>
      <c r="B376" s="263"/>
      <c r="C376" s="263"/>
      <c r="D376" s="263"/>
      <c r="E376" s="263"/>
      <c r="F376" s="247"/>
    </row>
    <row r="377" spans="1:6" x14ac:dyDescent="0.25">
      <c r="A377" s="275"/>
      <c r="B377" s="263"/>
      <c r="C377" s="263"/>
      <c r="D377" s="263"/>
      <c r="E377" s="263"/>
      <c r="F377" s="247"/>
    </row>
    <row r="378" spans="1:6" x14ac:dyDescent="0.25">
      <c r="A378" s="275"/>
      <c r="B378" s="263"/>
      <c r="C378" s="263"/>
      <c r="D378" s="263"/>
      <c r="E378" s="263"/>
      <c r="F378" s="247"/>
    </row>
    <row r="379" spans="1:6" x14ac:dyDescent="0.25">
      <c r="A379" s="275"/>
      <c r="B379" s="263"/>
      <c r="C379" s="263"/>
      <c r="D379" s="263"/>
      <c r="E379" s="263"/>
      <c r="F379" s="247"/>
    </row>
    <row r="380" spans="1:6" x14ac:dyDescent="0.25">
      <c r="A380" s="275"/>
      <c r="B380" s="263"/>
      <c r="C380" s="263"/>
      <c r="D380" s="263"/>
      <c r="E380" s="263"/>
      <c r="F380" s="247"/>
    </row>
    <row r="381" spans="1:6" x14ac:dyDescent="0.25">
      <c r="A381" s="275"/>
      <c r="B381" s="263"/>
      <c r="C381" s="263"/>
      <c r="D381" s="263"/>
      <c r="E381" s="263"/>
      <c r="F381" s="247"/>
    </row>
    <row r="382" spans="1:6" x14ac:dyDescent="0.25">
      <c r="A382" s="275"/>
      <c r="B382" s="263"/>
      <c r="C382" s="263"/>
      <c r="D382" s="263"/>
      <c r="E382" s="263"/>
      <c r="F382" s="247"/>
    </row>
    <row r="383" spans="1:6" x14ac:dyDescent="0.25">
      <c r="A383" s="275"/>
      <c r="B383" s="263"/>
      <c r="C383" s="263"/>
      <c r="D383" s="263"/>
      <c r="E383" s="263"/>
      <c r="F383" s="247"/>
    </row>
    <row r="384" spans="1:6" x14ac:dyDescent="0.25">
      <c r="A384" s="275"/>
      <c r="B384" s="263"/>
      <c r="C384" s="263"/>
      <c r="D384" s="263"/>
      <c r="E384" s="263"/>
      <c r="F384" s="247"/>
    </row>
    <row r="385" spans="1:6" x14ac:dyDescent="0.25">
      <c r="A385" s="275"/>
      <c r="B385" s="263"/>
      <c r="C385" s="263"/>
      <c r="D385" s="263"/>
      <c r="E385" s="263"/>
      <c r="F385" s="247"/>
    </row>
    <row r="386" spans="1:6" x14ac:dyDescent="0.25">
      <c r="A386" s="275"/>
      <c r="B386" s="263"/>
      <c r="C386" s="263"/>
      <c r="D386" s="263"/>
      <c r="E386" s="263"/>
      <c r="F386" s="247"/>
    </row>
    <row r="387" spans="1:6" x14ac:dyDescent="0.25">
      <c r="A387" s="275"/>
      <c r="B387" s="263"/>
      <c r="C387" s="263"/>
      <c r="D387" s="263"/>
      <c r="E387" s="263"/>
      <c r="F387" s="247"/>
    </row>
    <row r="388" spans="1:6" x14ac:dyDescent="0.25">
      <c r="A388" s="275"/>
      <c r="B388" s="263"/>
      <c r="C388" s="263"/>
      <c r="D388" s="263"/>
      <c r="E388" s="263"/>
      <c r="F388" s="247"/>
    </row>
    <row r="389" spans="1:6" x14ac:dyDescent="0.25">
      <c r="A389" s="275"/>
      <c r="B389" s="263"/>
      <c r="C389" s="263"/>
      <c r="D389" s="263"/>
      <c r="E389" s="263"/>
      <c r="F389" s="247"/>
    </row>
    <row r="390" spans="1:6" x14ac:dyDescent="0.25">
      <c r="A390" s="275"/>
      <c r="B390" s="263"/>
      <c r="C390" s="263"/>
      <c r="D390" s="263"/>
      <c r="E390" s="263"/>
      <c r="F390" s="247"/>
    </row>
    <row r="391" spans="1:6" x14ac:dyDescent="0.25">
      <c r="A391" s="275"/>
      <c r="B391" s="263"/>
      <c r="C391" s="263"/>
      <c r="D391" s="263"/>
      <c r="E391" s="263"/>
      <c r="F391" s="247"/>
    </row>
    <row r="392" spans="1:6" x14ac:dyDescent="0.25">
      <c r="A392" s="275"/>
      <c r="B392" s="263"/>
      <c r="C392" s="263"/>
      <c r="D392" s="263"/>
      <c r="E392" s="263"/>
      <c r="F392" s="247"/>
    </row>
    <row r="393" spans="1:6" x14ac:dyDescent="0.25">
      <c r="A393" s="107"/>
      <c r="B393" s="276"/>
      <c r="C393" s="276"/>
      <c r="D393" s="276"/>
      <c r="E393" s="276"/>
      <c r="F393" s="7"/>
    </row>
    <row r="394" spans="1:6" x14ac:dyDescent="0.25">
      <c r="F394" s="61"/>
    </row>
    <row r="395" spans="1:6" x14ac:dyDescent="0.25">
      <c r="F395" s="61"/>
    </row>
    <row r="396" spans="1:6" x14ac:dyDescent="0.25">
      <c r="F396" s="61"/>
    </row>
    <row r="397" spans="1:6" x14ac:dyDescent="0.25">
      <c r="F397" s="61"/>
    </row>
    <row r="398" spans="1:6" x14ac:dyDescent="0.25">
      <c r="F398" s="61"/>
    </row>
    <row r="399" spans="1:6" x14ac:dyDescent="0.25">
      <c r="F399" s="61"/>
    </row>
    <row r="400" spans="1:6" x14ac:dyDescent="0.25">
      <c r="F400" s="61"/>
    </row>
    <row r="401" spans="6:6" x14ac:dyDescent="0.25">
      <c r="F401" s="61"/>
    </row>
    <row r="402" spans="6:6" x14ac:dyDescent="0.25">
      <c r="F402" s="61"/>
    </row>
    <row r="403" spans="6:6" x14ac:dyDescent="0.25">
      <c r="F403" s="61"/>
    </row>
    <row r="404" spans="6:6" x14ac:dyDescent="0.25">
      <c r="F404" s="61"/>
    </row>
    <row r="405" spans="6:6" x14ac:dyDescent="0.25">
      <c r="F405" s="61"/>
    </row>
    <row r="406" spans="6:6" x14ac:dyDescent="0.25">
      <c r="F406" s="61"/>
    </row>
    <row r="407" spans="6:6" x14ac:dyDescent="0.25">
      <c r="F407" s="61"/>
    </row>
    <row r="408" spans="6:6" x14ac:dyDescent="0.25">
      <c r="F408" s="61"/>
    </row>
    <row r="409" spans="6:6" x14ac:dyDescent="0.25">
      <c r="F409" s="61"/>
    </row>
    <row r="410" spans="6:6" x14ac:dyDescent="0.25">
      <c r="F410" s="61"/>
    </row>
    <row r="411" spans="6:6" x14ac:dyDescent="0.25">
      <c r="F411" s="61"/>
    </row>
    <row r="412" spans="6:6" x14ac:dyDescent="0.25">
      <c r="F412" s="61"/>
    </row>
    <row r="413" spans="6:6" x14ac:dyDescent="0.25">
      <c r="F413" s="61"/>
    </row>
    <row r="414" spans="6:6" x14ac:dyDescent="0.25">
      <c r="F414" s="61"/>
    </row>
    <row r="415" spans="6:6" x14ac:dyDescent="0.25">
      <c r="F415" s="61"/>
    </row>
    <row r="416" spans="6:6" x14ac:dyDescent="0.25">
      <c r="F416" s="61"/>
    </row>
    <row r="417" spans="6:6" x14ac:dyDescent="0.25">
      <c r="F417" s="61"/>
    </row>
    <row r="418" spans="6:6" x14ac:dyDescent="0.25">
      <c r="F418" s="61"/>
    </row>
    <row r="419" spans="6:6" x14ac:dyDescent="0.25">
      <c r="F419" s="61"/>
    </row>
    <row r="420" spans="6:6" x14ac:dyDescent="0.25">
      <c r="F420" s="61"/>
    </row>
    <row r="421" spans="6:6" x14ac:dyDescent="0.25">
      <c r="F421" s="61"/>
    </row>
    <row r="422" spans="6:6" x14ac:dyDescent="0.25">
      <c r="F422" s="61"/>
    </row>
    <row r="423" spans="6:6" x14ac:dyDescent="0.25">
      <c r="F423" s="61"/>
    </row>
    <row r="424" spans="6:6" x14ac:dyDescent="0.25">
      <c r="F424" s="61"/>
    </row>
    <row r="425" spans="6:6" x14ac:dyDescent="0.25">
      <c r="F425" s="61"/>
    </row>
    <row r="426" spans="6:6" x14ac:dyDescent="0.25">
      <c r="F426" s="61"/>
    </row>
    <row r="427" spans="6:6" x14ac:dyDescent="0.25">
      <c r="F427" s="61"/>
    </row>
    <row r="428" spans="6:6" x14ac:dyDescent="0.25">
      <c r="F428" s="61"/>
    </row>
    <row r="429" spans="6:6" x14ac:dyDescent="0.25">
      <c r="F429" s="61"/>
    </row>
    <row r="430" spans="6:6" x14ac:dyDescent="0.25">
      <c r="F430" s="61"/>
    </row>
    <row r="431" spans="6:6" x14ac:dyDescent="0.25">
      <c r="F431" s="61"/>
    </row>
    <row r="432" spans="6:6" x14ac:dyDescent="0.25">
      <c r="F432" s="61"/>
    </row>
    <row r="433" spans="6:6" x14ac:dyDescent="0.25">
      <c r="F433" s="61"/>
    </row>
    <row r="434" spans="6:6" x14ac:dyDescent="0.25">
      <c r="F434" s="61"/>
    </row>
    <row r="435" spans="6:6" x14ac:dyDescent="0.25">
      <c r="F435" s="61"/>
    </row>
    <row r="436" spans="6:6" x14ac:dyDescent="0.25">
      <c r="F436" s="61"/>
    </row>
    <row r="437" spans="6:6" x14ac:dyDescent="0.25">
      <c r="F437" s="61"/>
    </row>
    <row r="438" spans="6:6" x14ac:dyDescent="0.25">
      <c r="F438" s="61"/>
    </row>
    <row r="439" spans="6:6" x14ac:dyDescent="0.25">
      <c r="F439" s="61"/>
    </row>
    <row r="440" spans="6:6" x14ac:dyDescent="0.25">
      <c r="F440" s="61"/>
    </row>
    <row r="441" spans="6:6" x14ac:dyDescent="0.25">
      <c r="F441" s="61"/>
    </row>
    <row r="442" spans="6:6" x14ac:dyDescent="0.25">
      <c r="F442" s="61"/>
    </row>
    <row r="443" spans="6:6" x14ac:dyDescent="0.25">
      <c r="F443" s="61"/>
    </row>
    <row r="444" spans="6:6" x14ac:dyDescent="0.25">
      <c r="F444" s="61"/>
    </row>
    <row r="445" spans="6:6" x14ac:dyDescent="0.25">
      <c r="F445" s="61"/>
    </row>
    <row r="446" spans="6:6" x14ac:dyDescent="0.25">
      <c r="F446" s="61"/>
    </row>
    <row r="447" spans="6:6" x14ac:dyDescent="0.25">
      <c r="F447" s="61"/>
    </row>
    <row r="448" spans="6:6" x14ac:dyDescent="0.25">
      <c r="F448" s="61"/>
    </row>
    <row r="449" spans="6:6" x14ac:dyDescent="0.25">
      <c r="F449" s="61"/>
    </row>
    <row r="450" spans="6:6" x14ac:dyDescent="0.25">
      <c r="F450" s="61"/>
    </row>
    <row r="451" spans="6:6" x14ac:dyDescent="0.25">
      <c r="F451" s="61"/>
    </row>
    <row r="452" spans="6:6" x14ac:dyDescent="0.25">
      <c r="F452" s="61"/>
    </row>
    <row r="453" spans="6:6" x14ac:dyDescent="0.25">
      <c r="F453" s="61"/>
    </row>
    <row r="454" spans="6:6" x14ac:dyDescent="0.25">
      <c r="F454" s="61"/>
    </row>
    <row r="455" spans="6:6" x14ac:dyDescent="0.25">
      <c r="F455" s="61"/>
    </row>
    <row r="456" spans="6:6" x14ac:dyDescent="0.25">
      <c r="F456" s="61"/>
    </row>
    <row r="457" spans="6:6" x14ac:dyDescent="0.25">
      <c r="F457" s="61"/>
    </row>
    <row r="458" spans="6:6" x14ac:dyDescent="0.25">
      <c r="F458" s="61"/>
    </row>
    <row r="459" spans="6:6" x14ac:dyDescent="0.25">
      <c r="F459" s="61"/>
    </row>
    <row r="460" spans="6:6" x14ac:dyDescent="0.25">
      <c r="F460" s="61"/>
    </row>
    <row r="461" spans="6:6" x14ac:dyDescent="0.25">
      <c r="F461" s="61"/>
    </row>
    <row r="462" spans="6:6" x14ac:dyDescent="0.25">
      <c r="F462" s="61"/>
    </row>
    <row r="463" spans="6:6" x14ac:dyDescent="0.25">
      <c r="F463" s="61"/>
    </row>
    <row r="464" spans="6:6" x14ac:dyDescent="0.25">
      <c r="F464" s="61"/>
    </row>
    <row r="465" spans="6:6" x14ac:dyDescent="0.25">
      <c r="F465" s="61"/>
    </row>
    <row r="466" spans="6:6" x14ac:dyDescent="0.25">
      <c r="F466" s="61"/>
    </row>
    <row r="467" spans="6:6" x14ac:dyDescent="0.25">
      <c r="F467" s="61"/>
    </row>
    <row r="468" spans="6:6" x14ac:dyDescent="0.25">
      <c r="F468" s="61"/>
    </row>
    <row r="469" spans="6:6" x14ac:dyDescent="0.25">
      <c r="F469" s="61"/>
    </row>
    <row r="470" spans="6:6" x14ac:dyDescent="0.25">
      <c r="F470" s="61"/>
    </row>
    <row r="471" spans="6:6" x14ac:dyDescent="0.25">
      <c r="F471" s="61"/>
    </row>
    <row r="472" spans="6:6" x14ac:dyDescent="0.25">
      <c r="F472" s="61"/>
    </row>
    <row r="473" spans="6:6" x14ac:dyDescent="0.25">
      <c r="F473" s="61"/>
    </row>
    <row r="474" spans="6:6" x14ac:dyDescent="0.25">
      <c r="F474" s="61"/>
    </row>
    <row r="475" spans="6:6" x14ac:dyDescent="0.25">
      <c r="F475" s="61"/>
    </row>
    <row r="476" spans="6:6" x14ac:dyDescent="0.25">
      <c r="F476" s="61"/>
    </row>
    <row r="477" spans="6:6" x14ac:dyDescent="0.25">
      <c r="F477" s="61"/>
    </row>
    <row r="478" spans="6:6" x14ac:dyDescent="0.25">
      <c r="F478" s="61"/>
    </row>
    <row r="479" spans="6:6" x14ac:dyDescent="0.25">
      <c r="F479" s="61"/>
    </row>
    <row r="480" spans="6:6" x14ac:dyDescent="0.25">
      <c r="F480" s="61"/>
    </row>
    <row r="481" spans="6:6" x14ac:dyDescent="0.25">
      <c r="F481" s="61"/>
    </row>
    <row r="482" spans="6:6" x14ac:dyDescent="0.25">
      <c r="F482" s="61"/>
    </row>
    <row r="483" spans="6:6" x14ac:dyDescent="0.25">
      <c r="F483" s="61"/>
    </row>
    <row r="484" spans="6:6" x14ac:dyDescent="0.25">
      <c r="F484" s="61"/>
    </row>
    <row r="485" spans="6:6" x14ac:dyDescent="0.25">
      <c r="F485" s="61"/>
    </row>
    <row r="486" spans="6:6" x14ac:dyDescent="0.25">
      <c r="F486" s="61"/>
    </row>
    <row r="487" spans="6:6" x14ac:dyDescent="0.25">
      <c r="F487" s="61"/>
    </row>
    <row r="488" spans="6:6" x14ac:dyDescent="0.25">
      <c r="F488" s="61"/>
    </row>
    <row r="489" spans="6:6" x14ac:dyDescent="0.25">
      <c r="F489" s="61"/>
    </row>
    <row r="490" spans="6:6" x14ac:dyDescent="0.25">
      <c r="F490" s="61"/>
    </row>
    <row r="491" spans="6:6" x14ac:dyDescent="0.25">
      <c r="F491" s="61"/>
    </row>
    <row r="492" spans="6:6" x14ac:dyDescent="0.25">
      <c r="F492" s="61"/>
    </row>
    <row r="493" spans="6:6" x14ac:dyDescent="0.25">
      <c r="F493" s="61"/>
    </row>
    <row r="494" spans="6:6" x14ac:dyDescent="0.25">
      <c r="F494" s="61"/>
    </row>
    <row r="495" spans="6:6" x14ac:dyDescent="0.25">
      <c r="F495" s="61"/>
    </row>
    <row r="496" spans="6:6" x14ac:dyDescent="0.25">
      <c r="F496" s="61"/>
    </row>
    <row r="497" spans="6:6" x14ac:dyDescent="0.25">
      <c r="F497" s="61"/>
    </row>
    <row r="498" spans="6:6" x14ac:dyDescent="0.25">
      <c r="F498" s="61"/>
    </row>
    <row r="499" spans="6:6" x14ac:dyDescent="0.25">
      <c r="F499" s="61"/>
    </row>
    <row r="500" spans="6:6" x14ac:dyDescent="0.25">
      <c r="F500" s="61"/>
    </row>
    <row r="501" spans="6:6" x14ac:dyDescent="0.25">
      <c r="F501" s="61"/>
    </row>
    <row r="502" spans="6:6" x14ac:dyDescent="0.25">
      <c r="F502" s="61"/>
    </row>
    <row r="503" spans="6:6" x14ac:dyDescent="0.25">
      <c r="F503" s="61"/>
    </row>
    <row r="504" spans="6:6" x14ac:dyDescent="0.25">
      <c r="F504" s="61"/>
    </row>
    <row r="505" spans="6:6" x14ac:dyDescent="0.25">
      <c r="F505" s="61"/>
    </row>
    <row r="506" spans="6:6" x14ac:dyDescent="0.25">
      <c r="F506" s="61"/>
    </row>
    <row r="507" spans="6:6" x14ac:dyDescent="0.25">
      <c r="F507" s="61"/>
    </row>
    <row r="508" spans="6:6" x14ac:dyDescent="0.25">
      <c r="F508" s="61"/>
    </row>
    <row r="509" spans="6:6" x14ac:dyDescent="0.25">
      <c r="F509" s="61"/>
    </row>
    <row r="510" spans="6:6" x14ac:dyDescent="0.25">
      <c r="F510" s="61"/>
    </row>
    <row r="511" spans="6:6" x14ac:dyDescent="0.25">
      <c r="F511" s="61"/>
    </row>
    <row r="512" spans="6:6" x14ac:dyDescent="0.25">
      <c r="F512" s="61"/>
    </row>
    <row r="513" spans="6:6" x14ac:dyDescent="0.25">
      <c r="F513" s="61"/>
    </row>
    <row r="514" spans="6:6" x14ac:dyDescent="0.25">
      <c r="F514" s="61"/>
    </row>
    <row r="515" spans="6:6" x14ac:dyDescent="0.25">
      <c r="F515" s="61"/>
    </row>
    <row r="516" spans="6:6" x14ac:dyDescent="0.25">
      <c r="F516" s="61"/>
    </row>
    <row r="517" spans="6:6" x14ac:dyDescent="0.25">
      <c r="F517" s="61"/>
    </row>
    <row r="518" spans="6:6" x14ac:dyDescent="0.25">
      <c r="F518" s="61"/>
    </row>
    <row r="519" spans="6:6" x14ac:dyDescent="0.25">
      <c r="F519" s="61"/>
    </row>
    <row r="520" spans="6:6" x14ac:dyDescent="0.25">
      <c r="F520" s="61"/>
    </row>
    <row r="521" spans="6:6" x14ac:dyDescent="0.25">
      <c r="F521" s="61"/>
    </row>
    <row r="522" spans="6:6" x14ac:dyDescent="0.25">
      <c r="F522" s="61"/>
    </row>
    <row r="523" spans="6:6" x14ac:dyDescent="0.25">
      <c r="F523" s="61"/>
    </row>
    <row r="524" spans="6:6" x14ac:dyDescent="0.25">
      <c r="F524" s="61"/>
    </row>
    <row r="525" spans="6:6" x14ac:dyDescent="0.25">
      <c r="F525" s="61"/>
    </row>
    <row r="526" spans="6:6" x14ac:dyDescent="0.25">
      <c r="F526" s="61"/>
    </row>
    <row r="527" spans="6:6" x14ac:dyDescent="0.25">
      <c r="F527" s="61"/>
    </row>
    <row r="528" spans="6:6" x14ac:dyDescent="0.25">
      <c r="F528" s="61"/>
    </row>
    <row r="529" spans="6:6" x14ac:dyDescent="0.25">
      <c r="F529" s="61"/>
    </row>
    <row r="530" spans="6:6" x14ac:dyDescent="0.25">
      <c r="F530" s="61"/>
    </row>
    <row r="531" spans="6:6" x14ac:dyDescent="0.25">
      <c r="F531" s="61"/>
    </row>
    <row r="532" spans="6:6" x14ac:dyDescent="0.25">
      <c r="F532" s="61"/>
    </row>
    <row r="533" spans="6:6" x14ac:dyDescent="0.25">
      <c r="F533" s="61"/>
    </row>
    <row r="534" spans="6:6" x14ac:dyDescent="0.25">
      <c r="F534" s="61"/>
    </row>
    <row r="535" spans="6:6" x14ac:dyDescent="0.25">
      <c r="F535" s="61"/>
    </row>
    <row r="536" spans="6:6" x14ac:dyDescent="0.25">
      <c r="F536" s="61"/>
    </row>
    <row r="537" spans="6:6" x14ac:dyDescent="0.25">
      <c r="F537" s="61"/>
    </row>
    <row r="538" spans="6:6" x14ac:dyDescent="0.25">
      <c r="F538" s="61"/>
    </row>
    <row r="539" spans="6:6" x14ac:dyDescent="0.25">
      <c r="F539" s="61"/>
    </row>
    <row r="540" spans="6:6" x14ac:dyDescent="0.25">
      <c r="F540" s="61"/>
    </row>
    <row r="541" spans="6:6" x14ac:dyDescent="0.25">
      <c r="F541" s="61"/>
    </row>
    <row r="542" spans="6:6" x14ac:dyDescent="0.25">
      <c r="F542" s="61"/>
    </row>
    <row r="543" spans="6:6" x14ac:dyDescent="0.25">
      <c r="F543" s="61"/>
    </row>
    <row r="544" spans="6:6" x14ac:dyDescent="0.25">
      <c r="F544" s="61"/>
    </row>
    <row r="545" spans="6:6" x14ac:dyDescent="0.25">
      <c r="F545" s="61"/>
    </row>
    <row r="546" spans="6:6" x14ac:dyDescent="0.25">
      <c r="F546" s="61"/>
    </row>
    <row r="547" spans="6:6" x14ac:dyDescent="0.25">
      <c r="F547" s="61"/>
    </row>
    <row r="548" spans="6:6" x14ac:dyDescent="0.25">
      <c r="F548" s="61"/>
    </row>
    <row r="549" spans="6:6" x14ac:dyDescent="0.25">
      <c r="F549" s="61"/>
    </row>
    <row r="550" spans="6:6" x14ac:dyDescent="0.25">
      <c r="F550" s="61"/>
    </row>
    <row r="551" spans="6:6" x14ac:dyDescent="0.25">
      <c r="F551" s="61"/>
    </row>
    <row r="552" spans="6:6" x14ac:dyDescent="0.25">
      <c r="F552" s="61"/>
    </row>
    <row r="553" spans="6:6" x14ac:dyDescent="0.25">
      <c r="F553" s="61"/>
    </row>
    <row r="554" spans="6:6" x14ac:dyDescent="0.25">
      <c r="F554" s="61"/>
    </row>
    <row r="555" spans="6:6" x14ac:dyDescent="0.25">
      <c r="F555" s="61"/>
    </row>
    <row r="556" spans="6:6" x14ac:dyDescent="0.25">
      <c r="F556" s="61"/>
    </row>
    <row r="557" spans="6:6" x14ac:dyDescent="0.25">
      <c r="F557" s="61"/>
    </row>
    <row r="558" spans="6:6" x14ac:dyDescent="0.25">
      <c r="F558" s="61"/>
    </row>
    <row r="559" spans="6:6" x14ac:dyDescent="0.25">
      <c r="F559" s="61"/>
    </row>
    <row r="560" spans="6:6" x14ac:dyDescent="0.25">
      <c r="F560" s="61"/>
    </row>
    <row r="561" spans="6:6" x14ac:dyDescent="0.25">
      <c r="F561" s="61"/>
    </row>
    <row r="562" spans="6:6" x14ac:dyDescent="0.25">
      <c r="F562" s="61"/>
    </row>
    <row r="563" spans="6:6" x14ac:dyDescent="0.25">
      <c r="F563" s="61"/>
    </row>
    <row r="564" spans="6:6" x14ac:dyDescent="0.25">
      <c r="F564" s="61"/>
    </row>
    <row r="565" spans="6:6" x14ac:dyDescent="0.25">
      <c r="F565" s="61"/>
    </row>
    <row r="566" spans="6:6" x14ac:dyDescent="0.25">
      <c r="F566" s="61"/>
    </row>
    <row r="567" spans="6:6" x14ac:dyDescent="0.25">
      <c r="F567" s="61"/>
    </row>
    <row r="568" spans="6:6" x14ac:dyDescent="0.25">
      <c r="F568" s="61"/>
    </row>
    <row r="569" spans="6:6" x14ac:dyDescent="0.25">
      <c r="F569" s="61"/>
    </row>
    <row r="570" spans="6:6" x14ac:dyDescent="0.25">
      <c r="F570" s="61"/>
    </row>
    <row r="571" spans="6:6" x14ac:dyDescent="0.25">
      <c r="F571" s="61"/>
    </row>
    <row r="572" spans="6:6" x14ac:dyDescent="0.25">
      <c r="F572" s="61"/>
    </row>
    <row r="573" spans="6:6" x14ac:dyDescent="0.25">
      <c r="F573" s="61"/>
    </row>
    <row r="574" spans="6:6" x14ac:dyDescent="0.25">
      <c r="F574" s="61"/>
    </row>
    <row r="575" spans="6:6" x14ac:dyDescent="0.25">
      <c r="F575" s="61"/>
    </row>
    <row r="576" spans="6:6" x14ac:dyDescent="0.25">
      <c r="F576" s="61"/>
    </row>
    <row r="577" spans="6:6" x14ac:dyDescent="0.25">
      <c r="F577" s="61"/>
    </row>
    <row r="578" spans="6:6" x14ac:dyDescent="0.25">
      <c r="F578" s="61"/>
    </row>
    <row r="579" spans="6:6" x14ac:dyDescent="0.25">
      <c r="F579" s="61"/>
    </row>
    <row r="580" spans="6:6" x14ac:dyDescent="0.25">
      <c r="F580" s="61"/>
    </row>
    <row r="581" spans="6:6" x14ac:dyDescent="0.25">
      <c r="F581" s="61"/>
    </row>
    <row r="582" spans="6:6" x14ac:dyDescent="0.25">
      <c r="F582" s="61"/>
    </row>
    <row r="583" spans="6:6" x14ac:dyDescent="0.25">
      <c r="F583" s="61"/>
    </row>
    <row r="584" spans="6:6" x14ac:dyDescent="0.25">
      <c r="F584" s="61"/>
    </row>
    <row r="585" spans="6:6" x14ac:dyDescent="0.25">
      <c r="F585" s="61"/>
    </row>
    <row r="586" spans="6:6" x14ac:dyDescent="0.25">
      <c r="F586" s="61"/>
    </row>
    <row r="587" spans="6:6" x14ac:dyDescent="0.25">
      <c r="F587" s="61"/>
    </row>
    <row r="588" spans="6:6" x14ac:dyDescent="0.25">
      <c r="F588" s="61"/>
    </row>
    <row r="589" spans="6:6" x14ac:dyDescent="0.25">
      <c r="F589" s="61"/>
    </row>
    <row r="590" spans="6:6" x14ac:dyDescent="0.25">
      <c r="F590" s="61"/>
    </row>
    <row r="591" spans="6:6" x14ac:dyDescent="0.25">
      <c r="F591" s="61"/>
    </row>
    <row r="592" spans="6:6" x14ac:dyDescent="0.25">
      <c r="F592" s="61"/>
    </row>
    <row r="593" spans="6:6" x14ac:dyDescent="0.25">
      <c r="F593" s="61"/>
    </row>
    <row r="594" spans="6:6" x14ac:dyDescent="0.25">
      <c r="F594" s="61"/>
    </row>
    <row r="595" spans="6:6" x14ac:dyDescent="0.25">
      <c r="F595" s="61"/>
    </row>
    <row r="596" spans="6:6" x14ac:dyDescent="0.25">
      <c r="F596" s="61"/>
    </row>
    <row r="597" spans="6:6" x14ac:dyDescent="0.25">
      <c r="F597" s="61"/>
    </row>
    <row r="598" spans="6:6" x14ac:dyDescent="0.25">
      <c r="F598" s="61"/>
    </row>
    <row r="599" spans="6:6" x14ac:dyDescent="0.25">
      <c r="F599" s="61"/>
    </row>
    <row r="600" spans="6:6" x14ac:dyDescent="0.25">
      <c r="F600" s="61"/>
    </row>
    <row r="601" spans="6:6" x14ac:dyDescent="0.25">
      <c r="F601" s="61"/>
    </row>
    <row r="602" spans="6:6" x14ac:dyDescent="0.25">
      <c r="F602" s="61"/>
    </row>
    <row r="603" spans="6:6" x14ac:dyDescent="0.25">
      <c r="F603" s="61"/>
    </row>
    <row r="604" spans="6:6" x14ac:dyDescent="0.25">
      <c r="F604" s="61"/>
    </row>
    <row r="605" spans="6:6" x14ac:dyDescent="0.25">
      <c r="F605" s="61"/>
    </row>
    <row r="606" spans="6:6" x14ac:dyDescent="0.25">
      <c r="F606" s="61"/>
    </row>
    <row r="607" spans="6:6" x14ac:dyDescent="0.25">
      <c r="F607" s="61"/>
    </row>
    <row r="608" spans="6:6" x14ac:dyDescent="0.25">
      <c r="F608" s="61"/>
    </row>
    <row r="609" spans="6:6" x14ac:dyDescent="0.25">
      <c r="F609" s="61"/>
    </row>
    <row r="610" spans="6:6" x14ac:dyDescent="0.25">
      <c r="F610" s="61"/>
    </row>
    <row r="611" spans="6:6" x14ac:dyDescent="0.25">
      <c r="F611" s="61"/>
    </row>
    <row r="612" spans="6:6" x14ac:dyDescent="0.25">
      <c r="F612" s="61"/>
    </row>
    <row r="613" spans="6:6" x14ac:dyDescent="0.25">
      <c r="F613" s="61"/>
    </row>
    <row r="614" spans="6:6" x14ac:dyDescent="0.25">
      <c r="F614" s="61"/>
    </row>
    <row r="615" spans="6:6" x14ac:dyDescent="0.25">
      <c r="F615" s="61"/>
    </row>
    <row r="616" spans="6:6" x14ac:dyDescent="0.25">
      <c r="F616" s="61"/>
    </row>
    <row r="617" spans="6:6" x14ac:dyDescent="0.25">
      <c r="F617" s="61"/>
    </row>
    <row r="618" spans="6:6" x14ac:dyDescent="0.25">
      <c r="F618" s="61"/>
    </row>
    <row r="619" spans="6:6" x14ac:dyDescent="0.25">
      <c r="F619" s="61"/>
    </row>
    <row r="620" spans="6:6" x14ac:dyDescent="0.25">
      <c r="F620" s="61"/>
    </row>
    <row r="621" spans="6:6" x14ac:dyDescent="0.25">
      <c r="F621" s="61"/>
    </row>
    <row r="622" spans="6:6" x14ac:dyDescent="0.25">
      <c r="F622" s="61"/>
    </row>
    <row r="623" spans="6:6" x14ac:dyDescent="0.25">
      <c r="F623" s="61"/>
    </row>
    <row r="624" spans="6:6" x14ac:dyDescent="0.25">
      <c r="F624" s="61"/>
    </row>
    <row r="625" spans="6:6" x14ac:dyDescent="0.25">
      <c r="F625" s="61"/>
    </row>
    <row r="626" spans="6:6" x14ac:dyDescent="0.25">
      <c r="F626" s="61"/>
    </row>
    <row r="627" spans="6:6" x14ac:dyDescent="0.25">
      <c r="F627" s="61"/>
    </row>
    <row r="628" spans="6:6" x14ac:dyDescent="0.25">
      <c r="F628" s="61"/>
    </row>
    <row r="629" spans="6:6" x14ac:dyDescent="0.25">
      <c r="F629" s="61"/>
    </row>
    <row r="630" spans="6:6" x14ac:dyDescent="0.25">
      <c r="F630" s="61"/>
    </row>
    <row r="631" spans="6:6" x14ac:dyDescent="0.25">
      <c r="F631" s="61"/>
    </row>
    <row r="632" spans="6:6" x14ac:dyDescent="0.25">
      <c r="F632" s="61"/>
    </row>
    <row r="633" spans="6:6" x14ac:dyDescent="0.25">
      <c r="F633" s="61"/>
    </row>
    <row r="634" spans="6:6" x14ac:dyDescent="0.25">
      <c r="F634" s="61"/>
    </row>
    <row r="635" spans="6:6" x14ac:dyDescent="0.25">
      <c r="F635" s="61"/>
    </row>
    <row r="636" spans="6:6" x14ac:dyDescent="0.25">
      <c r="F636" s="61"/>
    </row>
    <row r="637" spans="6:6" x14ac:dyDescent="0.25">
      <c r="F637" s="61"/>
    </row>
    <row r="638" spans="6:6" x14ac:dyDescent="0.25">
      <c r="F638" s="61"/>
    </row>
    <row r="639" spans="6:6" x14ac:dyDescent="0.25">
      <c r="F639" s="61"/>
    </row>
    <row r="640" spans="6:6" x14ac:dyDescent="0.25">
      <c r="F640" s="61"/>
    </row>
    <row r="641" spans="6:6" x14ac:dyDescent="0.25">
      <c r="F641" s="61"/>
    </row>
    <row r="642" spans="6:6" x14ac:dyDescent="0.25">
      <c r="F642" s="61"/>
    </row>
    <row r="643" spans="6:6" x14ac:dyDescent="0.25">
      <c r="F643" s="61"/>
    </row>
    <row r="644" spans="6:6" x14ac:dyDescent="0.25">
      <c r="F644" s="61"/>
    </row>
    <row r="645" spans="6:6" x14ac:dyDescent="0.25">
      <c r="F645" s="61"/>
    </row>
    <row r="646" spans="6:6" x14ac:dyDescent="0.25">
      <c r="F646" s="61"/>
    </row>
    <row r="647" spans="6:6" x14ac:dyDescent="0.25">
      <c r="F647" s="61"/>
    </row>
    <row r="648" spans="6:6" x14ac:dyDescent="0.25">
      <c r="F648" s="61"/>
    </row>
    <row r="649" spans="6:6" x14ac:dyDescent="0.25">
      <c r="F649" s="61"/>
    </row>
    <row r="650" spans="6:6" x14ac:dyDescent="0.25">
      <c r="F650" s="61"/>
    </row>
    <row r="651" spans="6:6" x14ac:dyDescent="0.25">
      <c r="F651" s="61"/>
    </row>
    <row r="652" spans="6:6" x14ac:dyDescent="0.25">
      <c r="F652" s="61"/>
    </row>
    <row r="653" spans="6:6" x14ac:dyDescent="0.25">
      <c r="F653" s="61"/>
    </row>
    <row r="654" spans="6:6" x14ac:dyDescent="0.25">
      <c r="F654" s="61"/>
    </row>
    <row r="655" spans="6:6" x14ac:dyDescent="0.25">
      <c r="F655" s="61"/>
    </row>
    <row r="656" spans="6:6" x14ac:dyDescent="0.25">
      <c r="F656" s="61"/>
    </row>
    <row r="657" spans="6:6" x14ac:dyDescent="0.25">
      <c r="F657" s="61"/>
    </row>
    <row r="658" spans="6:6" x14ac:dyDescent="0.25">
      <c r="F658" s="61"/>
    </row>
    <row r="659" spans="6:6" x14ac:dyDescent="0.25">
      <c r="F659" s="61"/>
    </row>
    <row r="660" spans="6:6" x14ac:dyDescent="0.25">
      <c r="F660" s="61"/>
    </row>
    <row r="661" spans="6:6" x14ac:dyDescent="0.25">
      <c r="F661" s="61"/>
    </row>
    <row r="662" spans="6:6" x14ac:dyDescent="0.25">
      <c r="F662" s="61"/>
    </row>
    <row r="663" spans="6:6" x14ac:dyDescent="0.25">
      <c r="F663" s="61"/>
    </row>
    <row r="664" spans="6:6" x14ac:dyDescent="0.25">
      <c r="F664" s="61"/>
    </row>
    <row r="665" spans="6:6" x14ac:dyDescent="0.25">
      <c r="F665" s="61"/>
    </row>
    <row r="666" spans="6:6" x14ac:dyDescent="0.25">
      <c r="F666" s="61"/>
    </row>
    <row r="667" spans="6:6" x14ac:dyDescent="0.25">
      <c r="F667" s="61"/>
    </row>
    <row r="668" spans="6:6" x14ac:dyDescent="0.25">
      <c r="F668" s="61"/>
    </row>
    <row r="669" spans="6:6" x14ac:dyDescent="0.25">
      <c r="F669" s="61"/>
    </row>
    <row r="670" spans="6:6" x14ac:dyDescent="0.25">
      <c r="F670" s="61"/>
    </row>
    <row r="671" spans="6:6" x14ac:dyDescent="0.25">
      <c r="F671" s="61"/>
    </row>
    <row r="672" spans="6:6" x14ac:dyDescent="0.25">
      <c r="F672" s="61"/>
    </row>
    <row r="673" spans="6:6" x14ac:dyDescent="0.25">
      <c r="F673" s="61"/>
    </row>
    <row r="674" spans="6:6" x14ac:dyDescent="0.25">
      <c r="F674" s="61"/>
    </row>
    <row r="675" spans="6:6" x14ac:dyDescent="0.25">
      <c r="F675" s="61"/>
    </row>
    <row r="676" spans="6:6" x14ac:dyDescent="0.25">
      <c r="F676" s="61"/>
    </row>
    <row r="677" spans="6:6" x14ac:dyDescent="0.25">
      <c r="F677" s="61"/>
    </row>
    <row r="678" spans="6:6" x14ac:dyDescent="0.25">
      <c r="F678" s="61"/>
    </row>
    <row r="679" spans="6:6" x14ac:dyDescent="0.25">
      <c r="F679" s="61"/>
    </row>
    <row r="680" spans="6:6" x14ac:dyDescent="0.25">
      <c r="F680" s="61"/>
    </row>
    <row r="681" spans="6:6" x14ac:dyDescent="0.25">
      <c r="F681" s="61"/>
    </row>
    <row r="682" spans="6:6" x14ac:dyDescent="0.25">
      <c r="F682" s="61"/>
    </row>
    <row r="683" spans="6:6" x14ac:dyDescent="0.25">
      <c r="F683" s="61"/>
    </row>
    <row r="684" spans="6:6" x14ac:dyDescent="0.25">
      <c r="F684" s="61"/>
    </row>
    <row r="685" spans="6:6" x14ac:dyDescent="0.25">
      <c r="F685" s="61"/>
    </row>
    <row r="686" spans="6:6" x14ac:dyDescent="0.25">
      <c r="F686" s="61"/>
    </row>
    <row r="687" spans="6:6" x14ac:dyDescent="0.25">
      <c r="F687" s="61"/>
    </row>
    <row r="688" spans="6:6" x14ac:dyDescent="0.25">
      <c r="F688" s="61"/>
    </row>
    <row r="689" spans="6:6" x14ac:dyDescent="0.25">
      <c r="F689" s="61"/>
    </row>
    <row r="690" spans="6:6" x14ac:dyDescent="0.25">
      <c r="F690" s="61"/>
    </row>
    <row r="691" spans="6:6" x14ac:dyDescent="0.25">
      <c r="F691" s="61"/>
    </row>
    <row r="692" spans="6:6" x14ac:dyDescent="0.25">
      <c r="F692" s="61"/>
    </row>
    <row r="693" spans="6:6" x14ac:dyDescent="0.25">
      <c r="F693" s="61"/>
    </row>
    <row r="694" spans="6:6" x14ac:dyDescent="0.25">
      <c r="F694" s="61"/>
    </row>
    <row r="695" spans="6:6" x14ac:dyDescent="0.25">
      <c r="F695" s="61"/>
    </row>
    <row r="696" spans="6:6" x14ac:dyDescent="0.25">
      <c r="F696" s="61"/>
    </row>
  </sheetData>
  <sheetProtection algorithmName="SHA-512" hashValue="/TWcBUMlFtjMFoOO8EgOoShut2/MAoyeIDpUu5ToKmBAJ/wJumONz7aSIZp4qGTl9zY2+fSi02oBR1DbUeG5gg==" saltValue="zn+LpItK1EtYsuJMUZzXnw==" spinCount="100000" sheet="1" objects="1" scenarios="1"/>
  <mergeCells count="321">
    <mergeCell ref="C1:D1"/>
    <mergeCell ref="F3:F4"/>
    <mergeCell ref="B6:E6"/>
    <mergeCell ref="B7:E7"/>
    <mergeCell ref="B16:E16"/>
    <mergeCell ref="B17:E17"/>
    <mergeCell ref="B19:E19"/>
    <mergeCell ref="B20:E20"/>
    <mergeCell ref="B12:E12"/>
    <mergeCell ref="B13:E13"/>
    <mergeCell ref="B14:E14"/>
    <mergeCell ref="B15:E15"/>
    <mergeCell ref="B26:E26"/>
    <mergeCell ref="B27:E27"/>
    <mergeCell ref="B11:E11"/>
    <mergeCell ref="B18:E18"/>
    <mergeCell ref="B23:E23"/>
    <mergeCell ref="B24:E24"/>
    <mergeCell ref="B25:E25"/>
    <mergeCell ref="B363:E363"/>
    <mergeCell ref="B364:E364"/>
    <mergeCell ref="B68:E68"/>
    <mergeCell ref="B69:E69"/>
    <mergeCell ref="B72:E72"/>
    <mergeCell ref="B73:E73"/>
    <mergeCell ref="B70:E70"/>
    <mergeCell ref="B82:E82"/>
    <mergeCell ref="B83:E83"/>
    <mergeCell ref="B84:E84"/>
    <mergeCell ref="B86:E86"/>
    <mergeCell ref="B87:E87"/>
    <mergeCell ref="B88:E88"/>
    <mergeCell ref="B74:E74"/>
    <mergeCell ref="B76:E76"/>
    <mergeCell ref="B77:E77"/>
    <mergeCell ref="B78:E78"/>
    <mergeCell ref="A3:A4"/>
    <mergeCell ref="B3:E4"/>
    <mergeCell ref="B22:E22"/>
    <mergeCell ref="B31:E31"/>
    <mergeCell ref="B32:E32"/>
    <mergeCell ref="B34:E34"/>
    <mergeCell ref="B35:E35"/>
    <mergeCell ref="B66:E66"/>
    <mergeCell ref="B67:E67"/>
    <mergeCell ref="B58:E58"/>
    <mergeCell ref="B59:E59"/>
    <mergeCell ref="B61:E61"/>
    <mergeCell ref="B62:E62"/>
    <mergeCell ref="B63:E63"/>
    <mergeCell ref="B64:E64"/>
    <mergeCell ref="B21:E21"/>
    <mergeCell ref="B8:E8"/>
    <mergeCell ref="B10:E10"/>
    <mergeCell ref="B28:E28"/>
    <mergeCell ref="B33:E33"/>
    <mergeCell ref="B38:E38"/>
    <mergeCell ref="B45:E45"/>
    <mergeCell ref="B60:E60"/>
    <mergeCell ref="B65:E65"/>
    <mergeCell ref="B79:E79"/>
    <mergeCell ref="B81:E81"/>
    <mergeCell ref="B75:E75"/>
    <mergeCell ref="B80:E80"/>
    <mergeCell ref="B85:E85"/>
    <mergeCell ref="B97:E97"/>
    <mergeCell ref="B98:E98"/>
    <mergeCell ref="B99:E99"/>
    <mergeCell ref="B101:E101"/>
    <mergeCell ref="B102:E102"/>
    <mergeCell ref="B103:E103"/>
    <mergeCell ref="B89:E89"/>
    <mergeCell ref="B91:E91"/>
    <mergeCell ref="B92:E92"/>
    <mergeCell ref="B93:E93"/>
    <mergeCell ref="B94:E94"/>
    <mergeCell ref="B96:E96"/>
    <mergeCell ref="B90:E90"/>
    <mergeCell ref="B95:E95"/>
    <mergeCell ref="B100:E100"/>
    <mergeCell ref="B112:E112"/>
    <mergeCell ref="B113:E113"/>
    <mergeCell ref="B114:E114"/>
    <mergeCell ref="B115:E115"/>
    <mergeCell ref="B116:E116"/>
    <mergeCell ref="B118:E118"/>
    <mergeCell ref="B104:E104"/>
    <mergeCell ref="B106:E106"/>
    <mergeCell ref="B107:E107"/>
    <mergeCell ref="B108:E108"/>
    <mergeCell ref="B109:E109"/>
    <mergeCell ref="B111:E111"/>
    <mergeCell ref="B105:E105"/>
    <mergeCell ref="B110:E110"/>
    <mergeCell ref="B117:E117"/>
    <mergeCell ref="B126:E126"/>
    <mergeCell ref="B128:E128"/>
    <mergeCell ref="B129:E129"/>
    <mergeCell ref="B130:E130"/>
    <mergeCell ref="B131:E131"/>
    <mergeCell ref="B133:E133"/>
    <mergeCell ref="B119:E119"/>
    <mergeCell ref="B120:E120"/>
    <mergeCell ref="B121:E121"/>
    <mergeCell ref="B123:E123"/>
    <mergeCell ref="B124:E124"/>
    <mergeCell ref="B125:E125"/>
    <mergeCell ref="B122:E122"/>
    <mergeCell ref="B127:E127"/>
    <mergeCell ref="B132:E132"/>
    <mergeCell ref="B142:E142"/>
    <mergeCell ref="B143:E143"/>
    <mergeCell ref="B145:E145"/>
    <mergeCell ref="B146:E146"/>
    <mergeCell ref="B147:E147"/>
    <mergeCell ref="B148:E148"/>
    <mergeCell ref="B134:E134"/>
    <mergeCell ref="B135:E135"/>
    <mergeCell ref="B136:E136"/>
    <mergeCell ref="B139:E139"/>
    <mergeCell ref="B140:E140"/>
    <mergeCell ref="B141:E141"/>
    <mergeCell ref="B137:E137"/>
    <mergeCell ref="B144:E144"/>
    <mergeCell ref="B160:E160"/>
    <mergeCell ref="B161:E161"/>
    <mergeCell ref="B162:E162"/>
    <mergeCell ref="B163:E163"/>
    <mergeCell ref="B150:E150"/>
    <mergeCell ref="B151:E151"/>
    <mergeCell ref="B152:E152"/>
    <mergeCell ref="B153:E153"/>
    <mergeCell ref="B155:E155"/>
    <mergeCell ref="B156:E156"/>
    <mergeCell ref="B192:E192"/>
    <mergeCell ref="B193:E193"/>
    <mergeCell ref="B194:E194"/>
    <mergeCell ref="B180:E180"/>
    <mergeCell ref="B182:E182"/>
    <mergeCell ref="B183:E183"/>
    <mergeCell ref="B184:E184"/>
    <mergeCell ref="B185:E185"/>
    <mergeCell ref="B187:E187"/>
    <mergeCell ref="B203:E203"/>
    <mergeCell ref="B205:E205"/>
    <mergeCell ref="B206:E206"/>
    <mergeCell ref="B208:E208"/>
    <mergeCell ref="B211:E211"/>
    <mergeCell ref="B212:E212"/>
    <mergeCell ref="B195:E195"/>
    <mergeCell ref="B196:E196"/>
    <mergeCell ref="B197:E197"/>
    <mergeCell ref="B200:E200"/>
    <mergeCell ref="B201:E201"/>
    <mergeCell ref="B202:E202"/>
    <mergeCell ref="B198:E198"/>
    <mergeCell ref="B204:E204"/>
    <mergeCell ref="B209:E209"/>
    <mergeCell ref="B221:E221"/>
    <mergeCell ref="B222:E222"/>
    <mergeCell ref="B223:E223"/>
    <mergeCell ref="B224:E224"/>
    <mergeCell ref="B225:E225"/>
    <mergeCell ref="B227:E227"/>
    <mergeCell ref="B213:E213"/>
    <mergeCell ref="B215:E215"/>
    <mergeCell ref="B216:E216"/>
    <mergeCell ref="B217:E217"/>
    <mergeCell ref="B218:E218"/>
    <mergeCell ref="B220:E220"/>
    <mergeCell ref="B214:E214"/>
    <mergeCell ref="B219:E219"/>
    <mergeCell ref="B226:E226"/>
    <mergeCell ref="B235:E235"/>
    <mergeCell ref="B236:E236"/>
    <mergeCell ref="B237:E237"/>
    <mergeCell ref="B239:E239"/>
    <mergeCell ref="B240:E240"/>
    <mergeCell ref="B241:E241"/>
    <mergeCell ref="B228:E228"/>
    <mergeCell ref="B229:E229"/>
    <mergeCell ref="B230:E230"/>
    <mergeCell ref="B231:E231"/>
    <mergeCell ref="B232:E232"/>
    <mergeCell ref="B234:E234"/>
    <mergeCell ref="B233:E233"/>
    <mergeCell ref="B238:E238"/>
    <mergeCell ref="B242:E242"/>
    <mergeCell ref="B244:E244"/>
    <mergeCell ref="B250:E250"/>
    <mergeCell ref="B251:E251"/>
    <mergeCell ref="B252:E252"/>
    <mergeCell ref="B253:E253"/>
    <mergeCell ref="B243:E243"/>
    <mergeCell ref="B255:E255"/>
    <mergeCell ref="B260:E260"/>
    <mergeCell ref="B262:E262"/>
    <mergeCell ref="B263:E263"/>
    <mergeCell ref="B264:E264"/>
    <mergeCell ref="B266:E266"/>
    <mergeCell ref="B268:E268"/>
    <mergeCell ref="B269:E269"/>
    <mergeCell ref="B267:E267"/>
    <mergeCell ref="B272:E272"/>
    <mergeCell ref="B254:E254"/>
    <mergeCell ref="B256:E256"/>
    <mergeCell ref="B257:E257"/>
    <mergeCell ref="B258:E258"/>
    <mergeCell ref="B259:E259"/>
    <mergeCell ref="B261:E261"/>
    <mergeCell ref="B280:E280"/>
    <mergeCell ref="B281:E281"/>
    <mergeCell ref="B282:E282"/>
    <mergeCell ref="B283:E283"/>
    <mergeCell ref="B285:E285"/>
    <mergeCell ref="B286:E286"/>
    <mergeCell ref="B270:E270"/>
    <mergeCell ref="B271:E271"/>
    <mergeCell ref="B273:E273"/>
    <mergeCell ref="B274:E274"/>
    <mergeCell ref="B276:E276"/>
    <mergeCell ref="B278:E278"/>
    <mergeCell ref="B295:E295"/>
    <mergeCell ref="B299:E299"/>
    <mergeCell ref="B300:E300"/>
    <mergeCell ref="B301:E301"/>
    <mergeCell ref="B303:E303"/>
    <mergeCell ref="B304:E304"/>
    <mergeCell ref="B287:E287"/>
    <mergeCell ref="B288:E288"/>
    <mergeCell ref="B290:E290"/>
    <mergeCell ref="B291:E291"/>
    <mergeCell ref="B292:E292"/>
    <mergeCell ref="B293:E293"/>
    <mergeCell ref="B313:E313"/>
    <mergeCell ref="B314:E314"/>
    <mergeCell ref="B315:E315"/>
    <mergeCell ref="B316:E316"/>
    <mergeCell ref="B318:E318"/>
    <mergeCell ref="B319:C319"/>
    <mergeCell ref="B305:E305"/>
    <mergeCell ref="B306:E306"/>
    <mergeCell ref="B308:E308"/>
    <mergeCell ref="B309:E309"/>
    <mergeCell ref="B310:E310"/>
    <mergeCell ref="B311:E311"/>
    <mergeCell ref="B334:E334"/>
    <mergeCell ref="B320:E320"/>
    <mergeCell ref="B321:E321"/>
    <mergeCell ref="B323:E323"/>
    <mergeCell ref="B324:E324"/>
    <mergeCell ref="B325:E325"/>
    <mergeCell ref="B326:E326"/>
    <mergeCell ref="B327:E327"/>
    <mergeCell ref="B332:E332"/>
    <mergeCell ref="B329:E329"/>
    <mergeCell ref="B330:E330"/>
    <mergeCell ref="B331:E331"/>
    <mergeCell ref="B333:E333"/>
    <mergeCell ref="B36:E36"/>
    <mergeCell ref="B37:E37"/>
    <mergeCell ref="B29:E29"/>
    <mergeCell ref="B30:E30"/>
    <mergeCell ref="B46:E46"/>
    <mergeCell ref="B149:E149"/>
    <mergeCell ref="B154:E154"/>
    <mergeCell ref="B159:E159"/>
    <mergeCell ref="B166:E166"/>
    <mergeCell ref="B164:E164"/>
    <mergeCell ref="B165:E165"/>
    <mergeCell ref="B53:E53"/>
    <mergeCell ref="B54:E54"/>
    <mergeCell ref="B55:E55"/>
    <mergeCell ref="B56:E56"/>
    <mergeCell ref="B57:E57"/>
    <mergeCell ref="B39:E39"/>
    <mergeCell ref="B40:E40"/>
    <mergeCell ref="B41:E41"/>
    <mergeCell ref="B42:E42"/>
    <mergeCell ref="B43:E43"/>
    <mergeCell ref="B44:E44"/>
    <mergeCell ref="B157:E157"/>
    <mergeCell ref="B158:E158"/>
    <mergeCell ref="B171:E171"/>
    <mergeCell ref="B176:E176"/>
    <mergeCell ref="B181:E181"/>
    <mergeCell ref="B186:E186"/>
    <mergeCell ref="B191:E191"/>
    <mergeCell ref="B188:E188"/>
    <mergeCell ref="B189:E189"/>
    <mergeCell ref="B190:E190"/>
    <mergeCell ref="B172:E172"/>
    <mergeCell ref="B173:E173"/>
    <mergeCell ref="B174:E174"/>
    <mergeCell ref="B175:E175"/>
    <mergeCell ref="B177:E177"/>
    <mergeCell ref="B178:E178"/>
    <mergeCell ref="B167:E167"/>
    <mergeCell ref="B168:E168"/>
    <mergeCell ref="B169:E169"/>
    <mergeCell ref="B170:E170"/>
    <mergeCell ref="B337:E337"/>
    <mergeCell ref="B365:E365"/>
    <mergeCell ref="B279:E279"/>
    <mergeCell ref="B284:E284"/>
    <mergeCell ref="B289:E289"/>
    <mergeCell ref="B294:E294"/>
    <mergeCell ref="B302:E302"/>
    <mergeCell ref="B307:E307"/>
    <mergeCell ref="B312:E312"/>
    <mergeCell ref="B317:E317"/>
    <mergeCell ref="B322:E322"/>
    <mergeCell ref="B351:E351"/>
    <mergeCell ref="B352:E352"/>
    <mergeCell ref="B335:E335"/>
    <mergeCell ref="B336:E336"/>
    <mergeCell ref="B338:E338"/>
    <mergeCell ref="B348:E348"/>
    <mergeCell ref="B349:E349"/>
    <mergeCell ref="B350:E350"/>
    <mergeCell ref="B328:E328"/>
  </mergeCells>
  <pageMargins left="0.59055118110236204" right="0.196850393700787" top="0.67500000000000004" bottom="0.25" header="0.17" footer="0.17"/>
  <pageSetup paperSize="9" fitToHeight="0" orientation="portrait" blackAndWhite="1"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F525B-7626-4131-A716-A01AB0E4D147}">
  <sheetPr codeName="Sheet5"/>
  <dimension ref="A1:F664"/>
  <sheetViews>
    <sheetView view="pageBreakPreview" topLeftCell="A16" zoomScale="80" zoomScaleNormal="100" zoomScaleSheetLayoutView="80" workbookViewId="0">
      <selection activeCell="B92" sqref="B92:E92"/>
    </sheetView>
  </sheetViews>
  <sheetFormatPr defaultColWidth="8.85546875" defaultRowHeight="15" outlineLevelCol="1" x14ac:dyDescent="0.25"/>
  <cols>
    <col min="1" max="1" width="12" style="278" customWidth="1"/>
    <col min="2" max="2" width="7.42578125" style="106" customWidth="1"/>
    <col min="3" max="3" width="37.5703125" style="106" customWidth="1"/>
    <col min="4" max="4" width="7.42578125" style="106" customWidth="1"/>
    <col min="5" max="5" width="14.85546875" style="106" customWidth="1"/>
    <col min="6" max="6" width="15.85546875" style="26" customWidth="1" outlineLevel="1"/>
    <col min="7" max="16384" width="8.85546875" style="106"/>
  </cols>
  <sheetData>
    <row r="1" spans="1:6" s="93" customFormat="1" ht="12.75" x14ac:dyDescent="0.2">
      <c r="A1" s="245" t="s">
        <v>7</v>
      </c>
      <c r="B1" s="266"/>
      <c r="C1" s="926" t="s">
        <v>327</v>
      </c>
      <c r="D1" s="926"/>
      <c r="E1" s="92"/>
      <c r="F1" s="26"/>
    </row>
    <row r="2" spans="1:6" s="93" customFormat="1" ht="12.75" x14ac:dyDescent="0.2">
      <c r="A2" s="279"/>
      <c r="B2" s="98"/>
      <c r="C2" s="98"/>
      <c r="D2" s="98"/>
      <c r="E2" s="98"/>
      <c r="F2" s="26"/>
    </row>
    <row r="3" spans="1:6" s="93" customFormat="1" ht="15.75" customHeight="1" x14ac:dyDescent="0.2">
      <c r="A3" s="949" t="s">
        <v>18</v>
      </c>
      <c r="B3" s="952" t="s">
        <v>19</v>
      </c>
      <c r="C3" s="952"/>
      <c r="D3" s="952"/>
      <c r="E3" s="952"/>
      <c r="F3" s="944" t="s">
        <v>20</v>
      </c>
    </row>
    <row r="4" spans="1:6" s="93" customFormat="1" ht="12.75" x14ac:dyDescent="0.2">
      <c r="A4" s="950"/>
      <c r="B4" s="955"/>
      <c r="C4" s="955"/>
      <c r="D4" s="955"/>
      <c r="E4" s="955"/>
      <c r="F4" s="945"/>
    </row>
    <row r="5" spans="1:6" s="93" customFormat="1" ht="12.75" x14ac:dyDescent="0.2">
      <c r="A5" s="273"/>
      <c r="B5" s="267"/>
      <c r="C5" s="267"/>
      <c r="D5" s="267"/>
      <c r="E5" s="267"/>
      <c r="F5" s="247"/>
    </row>
    <row r="6" spans="1:6" x14ac:dyDescent="0.25">
      <c r="A6" s="249"/>
      <c r="B6" s="926" t="s">
        <v>328</v>
      </c>
      <c r="C6" s="926"/>
      <c r="D6" s="926"/>
      <c r="E6" s="926"/>
      <c r="F6" s="247"/>
    </row>
    <row r="7" spans="1:6" x14ac:dyDescent="0.25">
      <c r="A7" s="249"/>
      <c r="B7" s="947"/>
      <c r="C7" s="947"/>
      <c r="D7" s="947"/>
      <c r="E7" s="947"/>
      <c r="F7" s="247"/>
    </row>
    <row r="8" spans="1:6" ht="27.75" customHeight="1" x14ac:dyDescent="0.25">
      <c r="A8" s="249"/>
      <c r="B8" s="923" t="s">
        <v>638</v>
      </c>
      <c r="C8" s="923"/>
      <c r="D8" s="923"/>
      <c r="E8" s="923"/>
      <c r="F8" s="247"/>
    </row>
    <row r="9" spans="1:6" x14ac:dyDescent="0.25">
      <c r="A9" s="249"/>
      <c r="B9" s="947"/>
      <c r="C9" s="947"/>
      <c r="D9" s="947"/>
      <c r="E9" s="947"/>
      <c r="F9" s="247"/>
    </row>
    <row r="10" spans="1:6" x14ac:dyDescent="0.25">
      <c r="A10" s="249" t="s">
        <v>329</v>
      </c>
      <c r="B10" s="926" t="s">
        <v>330</v>
      </c>
      <c r="C10" s="926"/>
      <c r="D10" s="926"/>
      <c r="E10" s="926"/>
      <c r="F10" s="247"/>
    </row>
    <row r="11" spans="1:6" x14ac:dyDescent="0.25">
      <c r="A11" s="249"/>
      <c r="B11" s="947"/>
      <c r="C11" s="947"/>
      <c r="D11" s="947"/>
      <c r="E11" s="947"/>
      <c r="F11" s="247"/>
    </row>
    <row r="12" spans="1:6" ht="39.75" customHeight="1" x14ac:dyDescent="0.25">
      <c r="A12" s="249"/>
      <c r="B12" s="923" t="s">
        <v>639</v>
      </c>
      <c r="C12" s="923"/>
      <c r="D12" s="923"/>
      <c r="E12" s="923"/>
      <c r="F12" s="247"/>
    </row>
    <row r="13" spans="1:6" x14ac:dyDescent="0.25">
      <c r="A13" s="249"/>
      <c r="B13" s="947"/>
      <c r="C13" s="947"/>
      <c r="D13" s="947"/>
      <c r="E13" s="947"/>
      <c r="F13" s="247"/>
    </row>
    <row r="14" spans="1:6" ht="64.5" customHeight="1" x14ac:dyDescent="0.25">
      <c r="A14" s="249"/>
      <c r="B14" s="923" t="s">
        <v>640</v>
      </c>
      <c r="C14" s="923"/>
      <c r="D14" s="923"/>
      <c r="E14" s="923"/>
      <c r="F14" s="247"/>
    </row>
    <row r="15" spans="1:6" x14ac:dyDescent="0.25">
      <c r="A15" s="249"/>
      <c r="B15" s="923"/>
      <c r="C15" s="923"/>
      <c r="D15" s="923"/>
      <c r="E15" s="923"/>
      <c r="F15" s="247"/>
    </row>
    <row r="16" spans="1:6" ht="40.5" customHeight="1" x14ac:dyDescent="0.25">
      <c r="A16" s="249"/>
      <c r="B16" s="923" t="s">
        <v>641</v>
      </c>
      <c r="C16" s="923"/>
      <c r="D16" s="923"/>
      <c r="E16" s="923"/>
      <c r="F16" s="247"/>
    </row>
    <row r="17" spans="1:6" x14ac:dyDescent="0.25">
      <c r="A17" s="249"/>
      <c r="B17" s="239"/>
      <c r="C17" s="239"/>
      <c r="D17" s="239"/>
      <c r="E17" s="239"/>
      <c r="F17" s="247"/>
    </row>
    <row r="18" spans="1:6" ht="15" customHeight="1" x14ac:dyDescent="0.25">
      <c r="A18" s="249"/>
      <c r="B18" s="923" t="s">
        <v>890</v>
      </c>
      <c r="C18" s="923"/>
      <c r="D18" s="923"/>
      <c r="E18" s="923"/>
      <c r="F18" s="843"/>
    </row>
    <row r="19" spans="1:6" x14ac:dyDescent="0.25">
      <c r="A19" s="249"/>
      <c r="B19" s="932" t="s">
        <v>351</v>
      </c>
      <c r="C19" s="932"/>
      <c r="D19" s="932"/>
      <c r="E19" s="932"/>
      <c r="F19" s="247"/>
    </row>
    <row r="20" spans="1:6" x14ac:dyDescent="0.25">
      <c r="A20" s="249"/>
      <c r="B20" s="923"/>
      <c r="C20" s="923"/>
      <c r="D20" s="923"/>
      <c r="E20" s="923"/>
      <c r="F20" s="247"/>
    </row>
    <row r="21" spans="1:6" x14ac:dyDescent="0.25">
      <c r="A21" s="249" t="s">
        <v>331</v>
      </c>
      <c r="B21" s="926" t="s">
        <v>332</v>
      </c>
      <c r="C21" s="926"/>
      <c r="D21" s="926"/>
      <c r="E21" s="926"/>
      <c r="F21" s="247"/>
    </row>
    <row r="22" spans="1:6" x14ac:dyDescent="0.25">
      <c r="A22" s="249"/>
      <c r="B22" s="923"/>
      <c r="C22" s="923"/>
      <c r="D22" s="923"/>
      <c r="E22" s="923"/>
      <c r="F22" s="247"/>
    </row>
    <row r="23" spans="1:6" ht="43.35" customHeight="1" x14ac:dyDescent="0.25">
      <c r="A23" s="249"/>
      <c r="B23" s="923" t="s">
        <v>642</v>
      </c>
      <c r="C23" s="923"/>
      <c r="D23" s="923"/>
      <c r="E23" s="923"/>
      <c r="F23" s="247"/>
    </row>
    <row r="24" spans="1:6" x14ac:dyDescent="0.25">
      <c r="A24" s="249"/>
      <c r="B24" s="923"/>
      <c r="C24" s="923"/>
      <c r="D24" s="923"/>
      <c r="E24" s="923"/>
      <c r="F24" s="247"/>
    </row>
    <row r="25" spans="1:6" ht="32.450000000000003" customHeight="1" x14ac:dyDescent="0.25">
      <c r="A25" s="249"/>
      <c r="B25" s="923" t="s">
        <v>643</v>
      </c>
      <c r="C25" s="923"/>
      <c r="D25" s="923"/>
      <c r="E25" s="923"/>
      <c r="F25" s="247"/>
    </row>
    <row r="26" spans="1:6" x14ac:dyDescent="0.25">
      <c r="A26" s="249"/>
      <c r="B26" s="923"/>
      <c r="C26" s="923"/>
      <c r="D26" s="923"/>
      <c r="E26" s="923"/>
      <c r="F26" s="247"/>
    </row>
    <row r="27" spans="1:6" ht="15" customHeight="1" x14ac:dyDescent="0.25">
      <c r="A27" s="249"/>
      <c r="B27" s="923" t="s">
        <v>890</v>
      </c>
      <c r="C27" s="923"/>
      <c r="D27" s="923"/>
      <c r="E27" s="923"/>
      <c r="F27" s="843"/>
    </row>
    <row r="28" spans="1:6" x14ac:dyDescent="0.25">
      <c r="A28" s="249"/>
      <c r="B28" s="932" t="s">
        <v>351</v>
      </c>
      <c r="C28" s="932"/>
      <c r="D28" s="932"/>
      <c r="E28" s="932"/>
      <c r="F28" s="247"/>
    </row>
    <row r="29" spans="1:6" x14ac:dyDescent="0.25">
      <c r="A29" s="249"/>
      <c r="B29" s="923"/>
      <c r="C29" s="923"/>
      <c r="D29" s="923"/>
      <c r="E29" s="923"/>
      <c r="F29" s="247"/>
    </row>
    <row r="30" spans="1:6" x14ac:dyDescent="0.25">
      <c r="A30" s="249" t="s">
        <v>333</v>
      </c>
      <c r="B30" s="926" t="s">
        <v>334</v>
      </c>
      <c r="C30" s="926"/>
      <c r="D30" s="926"/>
      <c r="E30" s="926"/>
      <c r="F30" s="247"/>
    </row>
    <row r="31" spans="1:6" x14ac:dyDescent="0.25">
      <c r="A31" s="249"/>
      <c r="B31" s="923"/>
      <c r="C31" s="923"/>
      <c r="D31" s="923"/>
      <c r="E31" s="923"/>
      <c r="F31" s="247"/>
    </row>
    <row r="32" spans="1:6" ht="68.25" customHeight="1" x14ac:dyDescent="0.25">
      <c r="A32" s="249"/>
      <c r="B32" s="923" t="s">
        <v>644</v>
      </c>
      <c r="C32" s="923"/>
      <c r="D32" s="923"/>
      <c r="E32" s="923"/>
      <c r="F32" s="247"/>
    </row>
    <row r="33" spans="1:6" x14ac:dyDescent="0.25">
      <c r="A33" s="249"/>
      <c r="B33" s="964"/>
      <c r="C33" s="964"/>
      <c r="D33" s="964"/>
      <c r="E33" s="964"/>
      <c r="F33" s="247"/>
    </row>
    <row r="34" spans="1:6" ht="27.75" customHeight="1" x14ac:dyDescent="0.25">
      <c r="A34" s="249"/>
      <c r="B34" s="923" t="s">
        <v>335</v>
      </c>
      <c r="C34" s="923"/>
      <c r="D34" s="923"/>
      <c r="E34" s="923"/>
      <c r="F34" s="247"/>
    </row>
    <row r="35" spans="1:6" x14ac:dyDescent="0.25">
      <c r="A35" s="249"/>
      <c r="B35" s="964"/>
      <c r="C35" s="964"/>
      <c r="D35" s="964"/>
      <c r="E35" s="964"/>
      <c r="F35" s="247"/>
    </row>
    <row r="36" spans="1:6" ht="15" customHeight="1" x14ac:dyDescent="0.25">
      <c r="A36" s="249"/>
      <c r="B36" s="923" t="s">
        <v>890</v>
      </c>
      <c r="C36" s="923"/>
      <c r="D36" s="923"/>
      <c r="E36" s="923"/>
      <c r="F36" s="843"/>
    </row>
    <row r="37" spans="1:6" x14ac:dyDescent="0.25">
      <c r="A37" s="249"/>
      <c r="B37" s="932" t="s">
        <v>351</v>
      </c>
      <c r="C37" s="932"/>
      <c r="D37" s="932"/>
      <c r="E37" s="932"/>
      <c r="F37" s="247"/>
    </row>
    <row r="38" spans="1:6" x14ac:dyDescent="0.25">
      <c r="A38" s="99"/>
      <c r="B38" s="967"/>
      <c r="C38" s="967"/>
      <c r="D38" s="967"/>
      <c r="E38" s="967"/>
      <c r="F38" s="7"/>
    </row>
    <row r="39" spans="1:6" x14ac:dyDescent="0.25">
      <c r="A39" s="280"/>
      <c r="F39" s="247"/>
    </row>
    <row r="40" spans="1:6" ht="15" customHeight="1" x14ac:dyDescent="0.25">
      <c r="A40" s="249" t="s">
        <v>336</v>
      </c>
      <c r="B40" s="926" t="s">
        <v>337</v>
      </c>
      <c r="C40" s="926"/>
      <c r="D40" s="926"/>
      <c r="E40" s="926"/>
      <c r="F40" s="247"/>
    </row>
    <row r="41" spans="1:6" x14ac:dyDescent="0.25">
      <c r="A41" s="249"/>
      <c r="B41" s="923"/>
      <c r="C41" s="923"/>
      <c r="D41" s="923"/>
      <c r="E41" s="923"/>
      <c r="F41" s="247"/>
    </row>
    <row r="42" spans="1:6" ht="60" customHeight="1" x14ac:dyDescent="0.25">
      <c r="A42" s="249"/>
      <c r="B42" s="923" t="s">
        <v>645</v>
      </c>
      <c r="C42" s="923"/>
      <c r="D42" s="923"/>
      <c r="E42" s="923"/>
      <c r="F42" s="247"/>
    </row>
    <row r="43" spans="1:6" x14ac:dyDescent="0.25">
      <c r="A43" s="249"/>
      <c r="B43" s="942"/>
      <c r="C43" s="942"/>
      <c r="D43" s="942"/>
      <c r="E43" s="942"/>
      <c r="F43" s="247"/>
    </row>
    <row r="44" spans="1:6" ht="54" customHeight="1" x14ac:dyDescent="0.25">
      <c r="A44" s="249"/>
      <c r="B44" s="923" t="s">
        <v>338</v>
      </c>
      <c r="C44" s="923"/>
      <c r="D44" s="923"/>
      <c r="E44" s="923"/>
      <c r="F44" s="247"/>
    </row>
    <row r="45" spans="1:6" x14ac:dyDescent="0.25">
      <c r="A45" s="249"/>
      <c r="B45" s="923"/>
      <c r="C45" s="923"/>
      <c r="D45" s="923"/>
      <c r="E45" s="923"/>
      <c r="F45" s="247"/>
    </row>
    <row r="46" spans="1:6" ht="15" customHeight="1" x14ac:dyDescent="0.25">
      <c r="A46" s="249"/>
      <c r="B46" s="923" t="s">
        <v>890</v>
      </c>
      <c r="C46" s="923"/>
      <c r="D46" s="923"/>
      <c r="E46" s="923"/>
      <c r="F46" s="843"/>
    </row>
    <row r="47" spans="1:6" x14ac:dyDescent="0.25">
      <c r="A47" s="249"/>
      <c r="B47" s="932" t="s">
        <v>351</v>
      </c>
      <c r="C47" s="932"/>
      <c r="D47" s="932"/>
      <c r="E47" s="932"/>
      <c r="F47" s="247"/>
    </row>
    <row r="48" spans="1:6" x14ac:dyDescent="0.25">
      <c r="A48" s="249"/>
      <c r="B48" s="942"/>
      <c r="C48" s="942"/>
      <c r="D48" s="942"/>
      <c r="E48" s="942"/>
      <c r="F48" s="247"/>
    </row>
    <row r="49" spans="1:6" x14ac:dyDescent="0.25">
      <c r="A49" s="249"/>
      <c r="B49" s="961"/>
      <c r="C49" s="961"/>
      <c r="D49" s="961"/>
      <c r="E49" s="961"/>
      <c r="F49" s="247"/>
    </row>
    <row r="50" spans="1:6" x14ac:dyDescent="0.25">
      <c r="A50" s="249" t="s">
        <v>339</v>
      </c>
      <c r="B50" s="965" t="s">
        <v>340</v>
      </c>
      <c r="C50" s="965"/>
      <c r="D50" s="965"/>
      <c r="E50" s="965"/>
      <c r="F50" s="247"/>
    </row>
    <row r="51" spans="1:6" x14ac:dyDescent="0.25">
      <c r="A51" s="249"/>
      <c r="B51" s="961"/>
      <c r="C51" s="961"/>
      <c r="D51" s="961"/>
      <c r="E51" s="961"/>
      <c r="F51" s="247"/>
    </row>
    <row r="52" spans="1:6" ht="41.25" customHeight="1" x14ac:dyDescent="0.25">
      <c r="A52" s="249"/>
      <c r="B52" s="923" t="s">
        <v>646</v>
      </c>
      <c r="C52" s="923"/>
      <c r="D52" s="923"/>
      <c r="E52" s="923"/>
      <c r="F52" s="247"/>
    </row>
    <row r="53" spans="1:6" x14ac:dyDescent="0.25">
      <c r="A53" s="249"/>
      <c r="B53" s="279"/>
      <c r="C53" s="279"/>
      <c r="D53" s="279"/>
      <c r="E53" s="279"/>
      <c r="F53" s="247"/>
    </row>
    <row r="54" spans="1:6" ht="41.25" customHeight="1" x14ac:dyDescent="0.25">
      <c r="A54" s="249"/>
      <c r="B54" s="923" t="s">
        <v>647</v>
      </c>
      <c r="C54" s="923"/>
      <c r="D54" s="923"/>
      <c r="E54" s="923"/>
      <c r="F54" s="247"/>
    </row>
    <row r="55" spans="1:6" x14ac:dyDescent="0.25">
      <c r="A55" s="249"/>
      <c r="B55" s="279"/>
      <c r="C55" s="279"/>
      <c r="D55" s="279"/>
      <c r="E55" s="279"/>
      <c r="F55" s="247"/>
    </row>
    <row r="56" spans="1:6" ht="118.5" customHeight="1" x14ac:dyDescent="0.25">
      <c r="A56" s="249"/>
      <c r="B56" s="923" t="s">
        <v>648</v>
      </c>
      <c r="C56" s="923"/>
      <c r="D56" s="923"/>
      <c r="E56" s="923"/>
      <c r="F56" s="247"/>
    </row>
    <row r="57" spans="1:6" x14ac:dyDescent="0.25">
      <c r="A57" s="249"/>
      <c r="B57" s="961"/>
      <c r="C57" s="961"/>
      <c r="D57" s="961"/>
      <c r="E57" s="961"/>
      <c r="F57" s="247"/>
    </row>
    <row r="58" spans="1:6" ht="65.25" customHeight="1" x14ac:dyDescent="0.25">
      <c r="A58" s="249"/>
      <c r="B58" s="923" t="s">
        <v>341</v>
      </c>
      <c r="C58" s="966"/>
      <c r="D58" s="966"/>
      <c r="E58" s="966"/>
      <c r="F58" s="247"/>
    </row>
    <row r="59" spans="1:6" x14ac:dyDescent="0.25">
      <c r="A59" s="249"/>
      <c r="B59" s="239"/>
      <c r="C59" s="246"/>
      <c r="D59" s="246"/>
      <c r="E59" s="246"/>
      <c r="F59" s="247"/>
    </row>
    <row r="60" spans="1:6" ht="28.5" customHeight="1" x14ac:dyDescent="0.25">
      <c r="A60" s="249"/>
      <c r="B60" s="244">
        <v>0.1</v>
      </c>
      <c r="C60" s="923" t="s">
        <v>342</v>
      </c>
      <c r="D60" s="923"/>
      <c r="E60" s="923"/>
      <c r="F60" s="247"/>
    </row>
    <row r="61" spans="1:6" x14ac:dyDescent="0.25">
      <c r="A61" s="249"/>
      <c r="B61" s="97"/>
      <c r="C61" s="97"/>
      <c r="D61" s="97"/>
      <c r="E61" s="97"/>
      <c r="F61" s="247"/>
    </row>
    <row r="62" spans="1:6" ht="15" customHeight="1" x14ac:dyDescent="0.25">
      <c r="A62" s="249"/>
      <c r="B62" s="923" t="s">
        <v>890</v>
      </c>
      <c r="C62" s="923"/>
      <c r="D62" s="923"/>
      <c r="E62" s="923"/>
      <c r="F62" s="843"/>
    </row>
    <row r="63" spans="1:6" x14ac:dyDescent="0.25">
      <c r="A63" s="249"/>
      <c r="B63" s="932" t="s">
        <v>351</v>
      </c>
      <c r="C63" s="932"/>
      <c r="D63" s="932"/>
      <c r="E63" s="932"/>
      <c r="F63" s="247"/>
    </row>
    <row r="64" spans="1:6" x14ac:dyDescent="0.25">
      <c r="A64" s="249"/>
      <c r="B64" s="239"/>
      <c r="C64" s="239"/>
      <c r="D64" s="239"/>
      <c r="E64" s="239"/>
      <c r="F64" s="247"/>
    </row>
    <row r="65" spans="1:6" x14ac:dyDescent="0.25">
      <c r="A65" s="249"/>
      <c r="B65" s="239"/>
      <c r="C65" s="239"/>
      <c r="D65" s="239"/>
      <c r="E65" s="239"/>
      <c r="F65" s="247"/>
    </row>
    <row r="66" spans="1:6" x14ac:dyDescent="0.25">
      <c r="A66" s="249"/>
      <c r="B66" s="239"/>
      <c r="C66" s="239"/>
      <c r="D66" s="239"/>
      <c r="E66" s="239"/>
      <c r="F66" s="247"/>
    </row>
    <row r="67" spans="1:6" x14ac:dyDescent="0.25">
      <c r="A67" s="99"/>
      <c r="B67" s="103"/>
      <c r="C67" s="103"/>
      <c r="D67" s="103"/>
      <c r="E67" s="103"/>
      <c r="F67" s="7"/>
    </row>
    <row r="68" spans="1:6" ht="15.75" customHeight="1" x14ac:dyDescent="0.25">
      <c r="A68" s="249"/>
      <c r="B68" s="239"/>
      <c r="C68" s="239"/>
      <c r="D68" s="239"/>
      <c r="E68" s="239"/>
      <c r="F68" s="247"/>
    </row>
    <row r="69" spans="1:6" ht="25.5" customHeight="1" x14ac:dyDescent="0.25">
      <c r="A69" s="249"/>
      <c r="B69" s="244">
        <v>0.2</v>
      </c>
      <c r="C69" s="923" t="s">
        <v>343</v>
      </c>
      <c r="D69" s="923"/>
      <c r="E69" s="923"/>
      <c r="F69" s="247"/>
    </row>
    <row r="70" spans="1:6" x14ac:dyDescent="0.25">
      <c r="A70" s="249"/>
      <c r="B70" s="97"/>
      <c r="C70" s="277"/>
      <c r="D70" s="97"/>
      <c r="E70" s="97"/>
      <c r="F70" s="247"/>
    </row>
    <row r="71" spans="1:6" ht="15" customHeight="1" x14ac:dyDescent="0.25">
      <c r="A71" s="249"/>
      <c r="B71" s="923" t="s">
        <v>890</v>
      </c>
      <c r="C71" s="923"/>
      <c r="D71" s="923"/>
      <c r="E71" s="923"/>
      <c r="F71" s="843"/>
    </row>
    <row r="72" spans="1:6" x14ac:dyDescent="0.25">
      <c r="A72" s="249"/>
      <c r="B72" s="932" t="s">
        <v>351</v>
      </c>
      <c r="C72" s="932"/>
      <c r="D72" s="932"/>
      <c r="E72" s="932"/>
      <c r="F72" s="247"/>
    </row>
    <row r="73" spans="1:6" x14ac:dyDescent="0.25">
      <c r="A73" s="249"/>
      <c r="B73" s="239"/>
      <c r="C73" s="239"/>
      <c r="D73" s="239"/>
      <c r="E73" s="239"/>
      <c r="F73" s="247"/>
    </row>
    <row r="74" spans="1:6" ht="28.5" customHeight="1" x14ac:dyDescent="0.25">
      <c r="A74" s="249"/>
      <c r="B74" s="244">
        <v>0.3</v>
      </c>
      <c r="C74" s="923" t="s">
        <v>344</v>
      </c>
      <c r="D74" s="923"/>
      <c r="E74" s="923"/>
      <c r="F74" s="247"/>
    </row>
    <row r="75" spans="1:6" x14ac:dyDescent="0.25">
      <c r="A75" s="249"/>
      <c r="B75" s="97"/>
      <c r="C75" s="277"/>
      <c r="D75" s="97"/>
      <c r="E75" s="97"/>
      <c r="F75" s="247"/>
    </row>
    <row r="76" spans="1:6" ht="15" customHeight="1" x14ac:dyDescent="0.25">
      <c r="A76" s="249"/>
      <c r="B76" s="923" t="s">
        <v>890</v>
      </c>
      <c r="C76" s="923"/>
      <c r="D76" s="923"/>
      <c r="E76" s="923"/>
      <c r="F76" s="843"/>
    </row>
    <row r="77" spans="1:6" x14ac:dyDescent="0.25">
      <c r="A77" s="249"/>
      <c r="B77" s="932" t="s">
        <v>351</v>
      </c>
      <c r="C77" s="932"/>
      <c r="D77" s="932"/>
      <c r="E77" s="932"/>
      <c r="F77" s="247"/>
    </row>
    <row r="78" spans="1:6" x14ac:dyDescent="0.25">
      <c r="A78" s="249"/>
      <c r="B78" s="961"/>
      <c r="C78" s="961"/>
      <c r="D78" s="961"/>
      <c r="E78" s="961"/>
      <c r="F78" s="247"/>
    </row>
    <row r="79" spans="1:6" x14ac:dyDescent="0.25">
      <c r="A79" s="249"/>
      <c r="B79" s="239"/>
      <c r="C79" s="239"/>
      <c r="D79" s="239"/>
      <c r="E79" s="239"/>
      <c r="F79" s="247"/>
    </row>
    <row r="80" spans="1:6" ht="28.5" customHeight="1" x14ac:dyDescent="0.25">
      <c r="A80" s="249"/>
      <c r="B80" s="244">
        <v>0.4</v>
      </c>
      <c r="C80" s="923" t="s">
        <v>345</v>
      </c>
      <c r="D80" s="923"/>
      <c r="E80" s="923"/>
      <c r="F80" s="247"/>
    </row>
    <row r="81" spans="1:6" x14ac:dyDescent="0.25">
      <c r="A81" s="249"/>
      <c r="B81" s="97"/>
      <c r="C81" s="277"/>
      <c r="D81" s="97"/>
      <c r="E81" s="97"/>
      <c r="F81" s="247"/>
    </row>
    <row r="82" spans="1:6" ht="15" customHeight="1" x14ac:dyDescent="0.25">
      <c r="A82" s="249"/>
      <c r="B82" s="923" t="s">
        <v>890</v>
      </c>
      <c r="C82" s="923"/>
      <c r="D82" s="923"/>
      <c r="E82" s="923"/>
      <c r="F82" s="843"/>
    </row>
    <row r="83" spans="1:6" x14ac:dyDescent="0.25">
      <c r="A83" s="249"/>
      <c r="B83" s="932" t="s">
        <v>351</v>
      </c>
      <c r="C83" s="932"/>
      <c r="D83" s="932"/>
      <c r="E83" s="932"/>
      <c r="F83" s="247"/>
    </row>
    <row r="84" spans="1:6" x14ac:dyDescent="0.25">
      <c r="A84" s="249"/>
      <c r="B84" s="239"/>
      <c r="C84" s="239"/>
      <c r="D84" s="239"/>
      <c r="E84" s="239"/>
      <c r="F84" s="247"/>
    </row>
    <row r="85" spans="1:6" ht="27" customHeight="1" x14ac:dyDescent="0.25">
      <c r="A85" s="249"/>
      <c r="B85" s="244">
        <v>0.5</v>
      </c>
      <c r="C85" s="923" t="s">
        <v>346</v>
      </c>
      <c r="D85" s="923"/>
      <c r="E85" s="923"/>
      <c r="F85" s="247"/>
    </row>
    <row r="86" spans="1:6" x14ac:dyDescent="0.25">
      <c r="A86" s="249"/>
      <c r="B86" s="97"/>
      <c r="C86" s="277"/>
      <c r="D86" s="97"/>
      <c r="E86" s="97"/>
      <c r="F86" s="247"/>
    </row>
    <row r="87" spans="1:6" ht="15" customHeight="1" x14ac:dyDescent="0.25">
      <c r="A87" s="249"/>
      <c r="B87" s="923" t="s">
        <v>890</v>
      </c>
      <c r="C87" s="923"/>
      <c r="D87" s="923"/>
      <c r="E87" s="923"/>
      <c r="F87" s="843"/>
    </row>
    <row r="88" spans="1:6" x14ac:dyDescent="0.25">
      <c r="A88" s="249"/>
      <c r="B88" s="932" t="s">
        <v>351</v>
      </c>
      <c r="C88" s="932"/>
      <c r="D88" s="932"/>
      <c r="E88" s="932"/>
      <c r="F88" s="247"/>
    </row>
    <row r="89" spans="1:6" x14ac:dyDescent="0.25">
      <c r="A89" s="249"/>
      <c r="B89" s="239"/>
      <c r="C89" s="239"/>
      <c r="D89" s="239"/>
      <c r="E89" s="239"/>
      <c r="F89" s="247"/>
    </row>
    <row r="90" spans="1:6" ht="25.5" customHeight="1" x14ac:dyDescent="0.25">
      <c r="A90" s="249"/>
      <c r="B90" s="244">
        <v>0.6</v>
      </c>
      <c r="C90" s="923" t="s">
        <v>347</v>
      </c>
      <c r="D90" s="923"/>
      <c r="E90" s="923"/>
      <c r="F90" s="247"/>
    </row>
    <row r="91" spans="1:6" x14ac:dyDescent="0.25">
      <c r="A91" s="249"/>
      <c r="B91" s="244"/>
      <c r="C91" s="239"/>
      <c r="D91" s="97"/>
      <c r="E91" s="97"/>
      <c r="F91" s="247"/>
    </row>
    <row r="92" spans="1:6" ht="15" customHeight="1" x14ac:dyDescent="0.25">
      <c r="A92" s="249"/>
      <c r="B92" s="923" t="s">
        <v>890</v>
      </c>
      <c r="C92" s="923"/>
      <c r="D92" s="923"/>
      <c r="E92" s="923"/>
      <c r="F92" s="843"/>
    </row>
    <row r="93" spans="1:6" x14ac:dyDescent="0.25">
      <c r="A93" s="249"/>
      <c r="B93" s="932" t="s">
        <v>351</v>
      </c>
      <c r="C93" s="932"/>
      <c r="D93" s="932"/>
      <c r="E93" s="932"/>
      <c r="F93" s="247"/>
    </row>
    <row r="94" spans="1:6" x14ac:dyDescent="0.25">
      <c r="A94" s="249"/>
      <c r="B94" s="239"/>
      <c r="C94" s="239"/>
      <c r="D94" s="239"/>
      <c r="E94" s="239"/>
      <c r="F94" s="247"/>
    </row>
    <row r="95" spans="1:6" x14ac:dyDescent="0.25">
      <c r="A95" s="249"/>
      <c r="B95" s="239"/>
      <c r="C95" s="239"/>
      <c r="D95" s="239"/>
      <c r="E95" s="239"/>
      <c r="F95" s="247"/>
    </row>
    <row r="96" spans="1:6" x14ac:dyDescent="0.25">
      <c r="A96" s="249"/>
      <c r="B96" s="239"/>
      <c r="C96" s="239"/>
      <c r="D96" s="239"/>
      <c r="E96" s="239"/>
      <c r="F96" s="247"/>
    </row>
    <row r="97" spans="1:6" x14ac:dyDescent="0.25">
      <c r="A97" s="249"/>
      <c r="B97" s="239"/>
      <c r="C97" s="239"/>
      <c r="D97" s="239"/>
      <c r="E97" s="239"/>
      <c r="F97" s="247"/>
    </row>
    <row r="98" spans="1:6" x14ac:dyDescent="0.25">
      <c r="A98" s="249"/>
      <c r="B98" s="239"/>
      <c r="C98" s="239"/>
      <c r="D98" s="239"/>
      <c r="E98" s="239"/>
      <c r="F98" s="247"/>
    </row>
    <row r="99" spans="1:6" x14ac:dyDescent="0.25">
      <c r="A99" s="249"/>
      <c r="B99" s="239"/>
      <c r="C99" s="239"/>
      <c r="D99" s="239"/>
      <c r="E99" s="239"/>
      <c r="F99" s="247"/>
    </row>
    <row r="100" spans="1:6" x14ac:dyDescent="0.25">
      <c r="A100" s="249"/>
      <c r="B100" s="239"/>
      <c r="C100" s="239"/>
      <c r="D100" s="239"/>
      <c r="E100" s="239"/>
      <c r="F100" s="247"/>
    </row>
    <row r="101" spans="1:6" x14ac:dyDescent="0.25">
      <c r="A101" s="249"/>
      <c r="B101" s="239"/>
      <c r="C101" s="239"/>
      <c r="D101" s="239"/>
      <c r="E101" s="239"/>
      <c r="F101" s="247"/>
    </row>
    <row r="102" spans="1:6" x14ac:dyDescent="0.25">
      <c r="A102" s="249"/>
      <c r="B102" s="239"/>
      <c r="C102" s="239"/>
      <c r="D102" s="239"/>
      <c r="E102" s="239"/>
      <c r="F102" s="247"/>
    </row>
    <row r="103" spans="1:6" x14ac:dyDescent="0.25">
      <c r="A103" s="249"/>
      <c r="B103" s="239"/>
      <c r="C103" s="239"/>
      <c r="D103" s="239"/>
      <c r="E103" s="239"/>
      <c r="F103" s="247"/>
    </row>
    <row r="104" spans="1:6" x14ac:dyDescent="0.25">
      <c r="A104" s="249"/>
      <c r="B104" s="239"/>
      <c r="C104" s="239"/>
      <c r="D104" s="239"/>
      <c r="E104" s="239"/>
      <c r="F104" s="247"/>
    </row>
    <row r="105" spans="1:6" x14ac:dyDescent="0.25">
      <c r="A105" s="249"/>
      <c r="B105" s="239"/>
      <c r="C105" s="239"/>
      <c r="D105" s="239"/>
      <c r="E105" s="239"/>
      <c r="F105" s="247"/>
    </row>
    <row r="106" spans="1:6" x14ac:dyDescent="0.25">
      <c r="A106" s="249"/>
      <c r="B106" s="239"/>
      <c r="C106" s="239"/>
      <c r="D106" s="239"/>
      <c r="E106" s="239"/>
      <c r="F106" s="247"/>
    </row>
    <row r="107" spans="1:6" x14ac:dyDescent="0.25">
      <c r="A107" s="249"/>
      <c r="B107" s="239"/>
      <c r="C107" s="239"/>
      <c r="D107" s="239"/>
      <c r="E107" s="239"/>
      <c r="F107" s="247"/>
    </row>
    <row r="108" spans="1:6" x14ac:dyDescent="0.25">
      <c r="A108" s="249"/>
      <c r="B108" s="239"/>
      <c r="C108" s="239"/>
      <c r="D108" s="239"/>
      <c r="E108" s="239"/>
      <c r="F108" s="247"/>
    </row>
    <row r="109" spans="1:6" x14ac:dyDescent="0.25">
      <c r="A109" s="249"/>
      <c r="B109" s="239"/>
      <c r="C109" s="239"/>
      <c r="D109" s="239"/>
      <c r="E109" s="239"/>
      <c r="F109" s="247"/>
    </row>
    <row r="110" spans="1:6" x14ac:dyDescent="0.25">
      <c r="A110" s="249"/>
      <c r="B110" s="239"/>
      <c r="C110" s="239"/>
      <c r="D110" s="239"/>
      <c r="E110" s="239"/>
      <c r="F110" s="247"/>
    </row>
    <row r="111" spans="1:6" x14ac:dyDescent="0.25">
      <c r="A111" s="249"/>
      <c r="B111" s="239"/>
      <c r="C111" s="239"/>
      <c r="D111" s="239"/>
      <c r="E111" s="239"/>
      <c r="F111" s="247"/>
    </row>
    <row r="112" spans="1:6" x14ac:dyDescent="0.25">
      <c r="A112" s="99"/>
      <c r="B112" s="103"/>
      <c r="C112" s="103"/>
      <c r="D112" s="103"/>
      <c r="E112" s="103"/>
      <c r="F112" s="7"/>
    </row>
    <row r="113" spans="1:6" ht="10.5" customHeight="1" x14ac:dyDescent="0.25">
      <c r="A113" s="97"/>
      <c r="B113" s="961"/>
      <c r="C113" s="961"/>
      <c r="D113" s="961"/>
      <c r="E113" s="961"/>
      <c r="F113" s="61"/>
    </row>
    <row r="114" spans="1:6" x14ac:dyDescent="0.25">
      <c r="A114" s="97"/>
      <c r="B114" s="923"/>
      <c r="C114" s="923"/>
      <c r="D114" s="923"/>
      <c r="E114" s="923"/>
      <c r="F114" s="61"/>
    </row>
    <row r="115" spans="1:6" ht="8.25" customHeight="1" x14ac:dyDescent="0.25">
      <c r="A115" s="97"/>
      <c r="B115" s="961"/>
      <c r="C115" s="961"/>
      <c r="D115" s="961"/>
      <c r="E115" s="961"/>
      <c r="F115" s="61"/>
    </row>
    <row r="116" spans="1:6" ht="38.25" customHeight="1" x14ac:dyDescent="0.25">
      <c r="A116" s="97"/>
      <c r="B116" s="923"/>
      <c r="C116" s="923"/>
      <c r="D116" s="923"/>
      <c r="E116" s="923"/>
      <c r="F116" s="61"/>
    </row>
    <row r="117" spans="1:6" ht="9" customHeight="1" x14ac:dyDescent="0.25">
      <c r="A117" s="97"/>
      <c r="B117" s="963"/>
      <c r="C117" s="963"/>
      <c r="D117" s="963"/>
      <c r="E117" s="963"/>
      <c r="F117" s="61"/>
    </row>
    <row r="118" spans="1:6" x14ac:dyDescent="0.25">
      <c r="A118" s="97"/>
      <c r="B118" s="923"/>
      <c r="C118" s="923"/>
      <c r="D118" s="923"/>
      <c r="E118" s="923"/>
      <c r="F118" s="61"/>
    </row>
    <row r="119" spans="1:6" ht="7.5" customHeight="1" x14ac:dyDescent="0.25">
      <c r="A119" s="97"/>
      <c r="B119" s="279"/>
      <c r="C119" s="279"/>
      <c r="D119" s="279"/>
      <c r="E119" s="279"/>
      <c r="F119" s="61"/>
    </row>
    <row r="120" spans="1:6" ht="78" customHeight="1" x14ac:dyDescent="0.25">
      <c r="A120" s="97"/>
      <c r="B120" s="923"/>
      <c r="C120" s="923"/>
      <c r="D120" s="923"/>
      <c r="E120" s="923"/>
      <c r="F120" s="61"/>
    </row>
    <row r="121" spans="1:6" ht="9.75" customHeight="1" x14ac:dyDescent="0.25">
      <c r="A121" s="97"/>
      <c r="B121" s="93"/>
      <c r="C121" s="93"/>
      <c r="D121" s="93"/>
      <c r="E121" s="93"/>
      <c r="F121" s="61"/>
    </row>
    <row r="122" spans="1:6" ht="27.75" customHeight="1" x14ac:dyDescent="0.25">
      <c r="A122" s="97"/>
      <c r="B122" s="923"/>
      <c r="C122" s="923"/>
      <c r="D122" s="923"/>
      <c r="E122" s="923"/>
      <c r="F122" s="61"/>
    </row>
    <row r="123" spans="1:6" x14ac:dyDescent="0.25">
      <c r="A123" s="97"/>
      <c r="B123" s="239"/>
      <c r="C123" s="239"/>
      <c r="D123" s="239"/>
      <c r="E123" s="239"/>
      <c r="F123" s="61"/>
    </row>
    <row r="124" spans="1:6" ht="43.5" customHeight="1" x14ac:dyDescent="0.25">
      <c r="A124" s="97"/>
      <c r="B124" s="926"/>
      <c r="C124" s="929"/>
      <c r="D124" s="929"/>
      <c r="E124" s="929"/>
      <c r="F124" s="61"/>
    </row>
    <row r="125" spans="1:6" ht="11.25" customHeight="1" x14ac:dyDescent="0.25">
      <c r="A125" s="97"/>
      <c r="B125" s="961"/>
      <c r="C125" s="961"/>
      <c r="D125" s="961"/>
      <c r="E125" s="961"/>
      <c r="F125" s="61"/>
    </row>
    <row r="126" spans="1:6" ht="91.5" customHeight="1" x14ac:dyDescent="0.25">
      <c r="A126" s="97"/>
      <c r="B126" s="923"/>
      <c r="C126" s="923"/>
      <c r="D126" s="923"/>
      <c r="E126" s="923"/>
      <c r="F126" s="61"/>
    </row>
    <row r="127" spans="1:6" ht="7.5" customHeight="1" x14ac:dyDescent="0.25">
      <c r="A127" s="97"/>
      <c r="B127" s="962"/>
      <c r="C127" s="962"/>
      <c r="D127" s="962"/>
      <c r="E127" s="962"/>
      <c r="F127" s="61"/>
    </row>
    <row r="128" spans="1:6" ht="116.25" customHeight="1" x14ac:dyDescent="0.25">
      <c r="A128" s="97"/>
      <c r="B128" s="923"/>
      <c r="C128" s="923"/>
      <c r="D128" s="923"/>
      <c r="E128" s="923"/>
      <c r="F128" s="61"/>
    </row>
    <row r="129" spans="1:6" ht="9" customHeight="1" x14ac:dyDescent="0.25">
      <c r="A129" s="97"/>
      <c r="B129" s="962"/>
      <c r="C129" s="962"/>
      <c r="D129" s="962"/>
      <c r="E129" s="962"/>
      <c r="F129" s="61"/>
    </row>
    <row r="130" spans="1:6" ht="49.5" customHeight="1" x14ac:dyDescent="0.25">
      <c r="A130" s="97"/>
      <c r="B130" s="923"/>
      <c r="C130" s="923"/>
      <c r="D130" s="923"/>
      <c r="E130" s="923"/>
      <c r="F130" s="61"/>
    </row>
    <row r="131" spans="1:6" ht="11.25" customHeight="1" x14ac:dyDescent="0.25">
      <c r="A131" s="97"/>
      <c r="B131" s="962"/>
      <c r="C131" s="962"/>
      <c r="D131" s="962"/>
      <c r="E131" s="962"/>
      <c r="F131" s="61"/>
    </row>
    <row r="132" spans="1:6" ht="28.5" customHeight="1" x14ac:dyDescent="0.25">
      <c r="A132" s="97"/>
      <c r="B132" s="923"/>
      <c r="C132" s="923"/>
      <c r="D132" s="923"/>
      <c r="E132" s="923"/>
      <c r="F132" s="61"/>
    </row>
    <row r="133" spans="1:6" x14ac:dyDescent="0.25">
      <c r="F133" s="61"/>
    </row>
    <row r="134" spans="1:6" x14ac:dyDescent="0.25">
      <c r="F134" s="61"/>
    </row>
    <row r="135" spans="1:6" x14ac:dyDescent="0.25">
      <c r="F135" s="61"/>
    </row>
    <row r="136" spans="1:6" x14ac:dyDescent="0.25">
      <c r="F136" s="61"/>
    </row>
    <row r="137" spans="1:6" x14ac:dyDescent="0.25">
      <c r="F137" s="61"/>
    </row>
    <row r="138" spans="1:6" x14ac:dyDescent="0.25">
      <c r="F138" s="61"/>
    </row>
    <row r="139" spans="1:6" x14ac:dyDescent="0.25">
      <c r="F139" s="61"/>
    </row>
    <row r="140" spans="1:6" x14ac:dyDescent="0.25">
      <c r="F140" s="61"/>
    </row>
    <row r="141" spans="1:6" x14ac:dyDescent="0.25">
      <c r="F141" s="61"/>
    </row>
    <row r="142" spans="1:6" x14ac:dyDescent="0.25">
      <c r="F142" s="61"/>
    </row>
    <row r="143" spans="1:6" x14ac:dyDescent="0.25">
      <c r="F143" s="61"/>
    </row>
    <row r="144" spans="1:6" x14ac:dyDescent="0.25">
      <c r="F144" s="61"/>
    </row>
    <row r="145" spans="6:6" x14ac:dyDescent="0.25">
      <c r="F145" s="61"/>
    </row>
    <row r="146" spans="6:6" x14ac:dyDescent="0.25">
      <c r="F146" s="61"/>
    </row>
    <row r="147" spans="6:6" x14ac:dyDescent="0.25">
      <c r="F147" s="61"/>
    </row>
    <row r="148" spans="6:6" x14ac:dyDescent="0.25">
      <c r="F148" s="61"/>
    </row>
    <row r="149" spans="6:6" x14ac:dyDescent="0.25">
      <c r="F149" s="61"/>
    </row>
    <row r="150" spans="6:6" x14ac:dyDescent="0.25">
      <c r="F150" s="61"/>
    </row>
    <row r="151" spans="6:6" x14ac:dyDescent="0.25">
      <c r="F151" s="61"/>
    </row>
    <row r="152" spans="6:6" x14ac:dyDescent="0.25">
      <c r="F152" s="61"/>
    </row>
    <row r="153" spans="6:6" x14ac:dyDescent="0.25">
      <c r="F153" s="61"/>
    </row>
    <row r="154" spans="6:6" x14ac:dyDescent="0.25">
      <c r="F154" s="61"/>
    </row>
    <row r="155" spans="6:6" x14ac:dyDescent="0.25">
      <c r="F155" s="61"/>
    </row>
    <row r="156" spans="6:6" x14ac:dyDescent="0.25">
      <c r="F156" s="61"/>
    </row>
    <row r="157" spans="6:6" x14ac:dyDescent="0.25">
      <c r="F157" s="61"/>
    </row>
    <row r="158" spans="6:6" x14ac:dyDescent="0.25">
      <c r="F158" s="61"/>
    </row>
    <row r="159" spans="6:6" x14ac:dyDescent="0.25">
      <c r="F159" s="61"/>
    </row>
    <row r="160" spans="6:6" x14ac:dyDescent="0.25">
      <c r="F160" s="61"/>
    </row>
    <row r="161" spans="6:6" x14ac:dyDescent="0.25">
      <c r="F161" s="61"/>
    </row>
    <row r="162" spans="6:6" x14ac:dyDescent="0.25">
      <c r="F162" s="61"/>
    </row>
    <row r="163" spans="6:6" x14ac:dyDescent="0.25">
      <c r="F163" s="61"/>
    </row>
    <row r="164" spans="6:6" x14ac:dyDescent="0.25">
      <c r="F164" s="61"/>
    </row>
    <row r="165" spans="6:6" x14ac:dyDescent="0.25">
      <c r="F165" s="61"/>
    </row>
    <row r="166" spans="6:6" x14ac:dyDescent="0.25">
      <c r="F166" s="61"/>
    </row>
    <row r="167" spans="6:6" x14ac:dyDescent="0.25">
      <c r="F167" s="61"/>
    </row>
    <row r="168" spans="6:6" x14ac:dyDescent="0.25">
      <c r="F168" s="61"/>
    </row>
    <row r="169" spans="6:6" x14ac:dyDescent="0.25">
      <c r="F169" s="61"/>
    </row>
    <row r="170" spans="6:6" x14ac:dyDescent="0.25">
      <c r="F170" s="61"/>
    </row>
    <row r="171" spans="6:6" x14ac:dyDescent="0.25">
      <c r="F171" s="61"/>
    </row>
    <row r="172" spans="6:6" x14ac:dyDescent="0.25">
      <c r="F172" s="61"/>
    </row>
    <row r="173" spans="6:6" x14ac:dyDescent="0.25">
      <c r="F173" s="61"/>
    </row>
    <row r="174" spans="6:6" x14ac:dyDescent="0.25">
      <c r="F174" s="61"/>
    </row>
    <row r="175" spans="6:6" x14ac:dyDescent="0.25">
      <c r="F175" s="61"/>
    </row>
    <row r="176" spans="6:6" x14ac:dyDescent="0.25">
      <c r="F176" s="61"/>
    </row>
    <row r="177" spans="6:6" x14ac:dyDescent="0.25">
      <c r="F177" s="61"/>
    </row>
    <row r="178" spans="6:6" x14ac:dyDescent="0.25">
      <c r="F178" s="61"/>
    </row>
    <row r="179" spans="6:6" x14ac:dyDescent="0.25">
      <c r="F179" s="61"/>
    </row>
    <row r="180" spans="6:6" x14ac:dyDescent="0.25">
      <c r="F180" s="61"/>
    </row>
    <row r="181" spans="6:6" x14ac:dyDescent="0.25">
      <c r="F181" s="61"/>
    </row>
    <row r="182" spans="6:6" x14ac:dyDescent="0.25">
      <c r="F182" s="61"/>
    </row>
    <row r="183" spans="6:6" x14ac:dyDescent="0.25">
      <c r="F183" s="61"/>
    </row>
    <row r="184" spans="6:6" x14ac:dyDescent="0.25">
      <c r="F184" s="61"/>
    </row>
    <row r="185" spans="6:6" x14ac:dyDescent="0.25">
      <c r="F185" s="61"/>
    </row>
    <row r="186" spans="6:6" x14ac:dyDescent="0.25">
      <c r="F186" s="61"/>
    </row>
    <row r="187" spans="6:6" x14ac:dyDescent="0.25">
      <c r="F187" s="61"/>
    </row>
    <row r="188" spans="6:6" x14ac:dyDescent="0.25">
      <c r="F188" s="61"/>
    </row>
    <row r="189" spans="6:6" x14ac:dyDescent="0.25">
      <c r="F189" s="61"/>
    </row>
    <row r="190" spans="6:6" x14ac:dyDescent="0.25">
      <c r="F190" s="61"/>
    </row>
    <row r="191" spans="6:6" x14ac:dyDescent="0.25">
      <c r="F191" s="61"/>
    </row>
    <row r="192" spans="6:6" x14ac:dyDescent="0.25">
      <c r="F192" s="61"/>
    </row>
    <row r="193" spans="6:6" x14ac:dyDescent="0.25">
      <c r="F193" s="61"/>
    </row>
    <row r="194" spans="6:6" x14ac:dyDescent="0.25">
      <c r="F194" s="61"/>
    </row>
    <row r="195" spans="6:6" x14ac:dyDescent="0.25">
      <c r="F195" s="61"/>
    </row>
    <row r="196" spans="6:6" x14ac:dyDescent="0.25">
      <c r="F196" s="61"/>
    </row>
    <row r="197" spans="6:6" x14ac:dyDescent="0.25">
      <c r="F197" s="61"/>
    </row>
    <row r="198" spans="6:6" x14ac:dyDescent="0.25">
      <c r="F198" s="61"/>
    </row>
    <row r="199" spans="6:6" x14ac:dyDescent="0.25">
      <c r="F199" s="61"/>
    </row>
    <row r="200" spans="6:6" x14ac:dyDescent="0.25">
      <c r="F200" s="61"/>
    </row>
    <row r="201" spans="6:6" x14ac:dyDescent="0.25">
      <c r="F201" s="61"/>
    </row>
    <row r="202" spans="6:6" x14ac:dyDescent="0.25">
      <c r="F202" s="61"/>
    </row>
    <row r="203" spans="6:6" x14ac:dyDescent="0.25">
      <c r="F203" s="61"/>
    </row>
    <row r="204" spans="6:6" x14ac:dyDescent="0.25">
      <c r="F204" s="61"/>
    </row>
    <row r="205" spans="6:6" x14ac:dyDescent="0.25">
      <c r="F205" s="61"/>
    </row>
    <row r="206" spans="6:6" x14ac:dyDescent="0.25">
      <c r="F206" s="61"/>
    </row>
    <row r="207" spans="6:6" x14ac:dyDescent="0.25">
      <c r="F207" s="61"/>
    </row>
    <row r="208" spans="6:6" x14ac:dyDescent="0.25">
      <c r="F208" s="61"/>
    </row>
    <row r="209" spans="6:6" x14ac:dyDescent="0.25">
      <c r="F209" s="61"/>
    </row>
    <row r="210" spans="6:6" x14ac:dyDescent="0.25">
      <c r="F210" s="61"/>
    </row>
    <row r="211" spans="6:6" x14ac:dyDescent="0.25">
      <c r="F211" s="61"/>
    </row>
    <row r="212" spans="6:6" x14ac:dyDescent="0.25">
      <c r="F212" s="61"/>
    </row>
    <row r="213" spans="6:6" x14ac:dyDescent="0.25">
      <c r="F213" s="61"/>
    </row>
    <row r="214" spans="6:6" x14ac:dyDescent="0.25">
      <c r="F214" s="61"/>
    </row>
    <row r="215" spans="6:6" x14ac:dyDescent="0.25">
      <c r="F215" s="61"/>
    </row>
    <row r="216" spans="6:6" x14ac:dyDescent="0.25">
      <c r="F216" s="61"/>
    </row>
    <row r="217" spans="6:6" x14ac:dyDescent="0.25">
      <c r="F217" s="61"/>
    </row>
    <row r="218" spans="6:6" x14ac:dyDescent="0.25">
      <c r="F218" s="61"/>
    </row>
    <row r="219" spans="6:6" x14ac:dyDescent="0.25">
      <c r="F219" s="61"/>
    </row>
    <row r="220" spans="6:6" x14ac:dyDescent="0.25">
      <c r="F220" s="61"/>
    </row>
    <row r="221" spans="6:6" x14ac:dyDescent="0.25">
      <c r="F221" s="61"/>
    </row>
    <row r="222" spans="6:6" x14ac:dyDescent="0.25">
      <c r="F222" s="61"/>
    </row>
    <row r="223" spans="6:6" x14ac:dyDescent="0.25">
      <c r="F223" s="61"/>
    </row>
    <row r="224" spans="6:6" x14ac:dyDescent="0.25">
      <c r="F224" s="61"/>
    </row>
    <row r="225" spans="6:6" x14ac:dyDescent="0.25">
      <c r="F225" s="61"/>
    </row>
    <row r="226" spans="6:6" x14ac:dyDescent="0.25">
      <c r="F226" s="61"/>
    </row>
    <row r="227" spans="6:6" x14ac:dyDescent="0.25">
      <c r="F227" s="61"/>
    </row>
    <row r="228" spans="6:6" x14ac:dyDescent="0.25">
      <c r="F228" s="61"/>
    </row>
    <row r="229" spans="6:6" x14ac:dyDescent="0.25">
      <c r="F229" s="61"/>
    </row>
    <row r="230" spans="6:6" x14ac:dyDescent="0.25">
      <c r="F230" s="61"/>
    </row>
    <row r="231" spans="6:6" x14ac:dyDescent="0.25">
      <c r="F231" s="61"/>
    </row>
    <row r="232" spans="6:6" x14ac:dyDescent="0.25">
      <c r="F232" s="61"/>
    </row>
    <row r="233" spans="6:6" x14ac:dyDescent="0.25">
      <c r="F233" s="61"/>
    </row>
    <row r="234" spans="6:6" x14ac:dyDescent="0.25">
      <c r="F234" s="61"/>
    </row>
    <row r="235" spans="6:6" x14ac:dyDescent="0.25">
      <c r="F235" s="61"/>
    </row>
    <row r="236" spans="6:6" x14ac:dyDescent="0.25">
      <c r="F236" s="61"/>
    </row>
    <row r="237" spans="6:6" x14ac:dyDescent="0.25">
      <c r="F237" s="61"/>
    </row>
    <row r="238" spans="6:6" x14ac:dyDescent="0.25">
      <c r="F238" s="61"/>
    </row>
    <row r="239" spans="6:6" x14ac:dyDescent="0.25">
      <c r="F239" s="61"/>
    </row>
    <row r="240" spans="6:6" x14ac:dyDescent="0.25">
      <c r="F240" s="61"/>
    </row>
    <row r="241" spans="6:6" x14ac:dyDescent="0.25">
      <c r="F241" s="61"/>
    </row>
    <row r="242" spans="6:6" x14ac:dyDescent="0.25">
      <c r="F242" s="61"/>
    </row>
    <row r="243" spans="6:6" x14ac:dyDescent="0.25">
      <c r="F243" s="61"/>
    </row>
    <row r="244" spans="6:6" x14ac:dyDescent="0.25">
      <c r="F244" s="61"/>
    </row>
    <row r="245" spans="6:6" x14ac:dyDescent="0.25">
      <c r="F245" s="61"/>
    </row>
    <row r="246" spans="6:6" x14ac:dyDescent="0.25">
      <c r="F246" s="61"/>
    </row>
    <row r="247" spans="6:6" x14ac:dyDescent="0.25">
      <c r="F247" s="61"/>
    </row>
    <row r="248" spans="6:6" x14ac:dyDescent="0.25">
      <c r="F248" s="61"/>
    </row>
    <row r="249" spans="6:6" x14ac:dyDescent="0.25">
      <c r="F249" s="61"/>
    </row>
    <row r="250" spans="6:6" x14ac:dyDescent="0.25">
      <c r="F250" s="61"/>
    </row>
    <row r="251" spans="6:6" x14ac:dyDescent="0.25">
      <c r="F251" s="61"/>
    </row>
    <row r="252" spans="6:6" x14ac:dyDescent="0.25">
      <c r="F252" s="61"/>
    </row>
    <row r="253" spans="6:6" x14ac:dyDescent="0.25">
      <c r="F253" s="61"/>
    </row>
    <row r="254" spans="6:6" x14ac:dyDescent="0.25">
      <c r="F254" s="61"/>
    </row>
    <row r="255" spans="6:6" x14ac:dyDescent="0.25">
      <c r="F255" s="61"/>
    </row>
    <row r="256" spans="6:6" x14ac:dyDescent="0.25">
      <c r="F256" s="61"/>
    </row>
    <row r="257" spans="6:6" x14ac:dyDescent="0.25">
      <c r="F257" s="61"/>
    </row>
    <row r="258" spans="6:6" x14ac:dyDescent="0.25">
      <c r="F258" s="61"/>
    </row>
    <row r="259" spans="6:6" x14ac:dyDescent="0.25">
      <c r="F259" s="61"/>
    </row>
    <row r="260" spans="6:6" x14ac:dyDescent="0.25">
      <c r="F260" s="61"/>
    </row>
    <row r="261" spans="6:6" x14ac:dyDescent="0.25">
      <c r="F261" s="61"/>
    </row>
    <row r="262" spans="6:6" x14ac:dyDescent="0.25">
      <c r="F262" s="61"/>
    </row>
    <row r="263" spans="6:6" x14ac:dyDescent="0.25">
      <c r="F263" s="61"/>
    </row>
    <row r="264" spans="6:6" x14ac:dyDescent="0.25">
      <c r="F264" s="61"/>
    </row>
    <row r="265" spans="6:6" x14ac:dyDescent="0.25">
      <c r="F265" s="61"/>
    </row>
    <row r="266" spans="6:6" x14ac:dyDescent="0.25">
      <c r="F266" s="61"/>
    </row>
    <row r="267" spans="6:6" x14ac:dyDescent="0.25">
      <c r="F267" s="61"/>
    </row>
    <row r="268" spans="6:6" x14ac:dyDescent="0.25">
      <c r="F268" s="61"/>
    </row>
    <row r="269" spans="6:6" x14ac:dyDescent="0.25">
      <c r="F269" s="61"/>
    </row>
    <row r="270" spans="6:6" x14ac:dyDescent="0.25">
      <c r="F270" s="61"/>
    </row>
    <row r="271" spans="6:6" x14ac:dyDescent="0.25">
      <c r="F271" s="61"/>
    </row>
    <row r="272" spans="6:6" x14ac:dyDescent="0.25">
      <c r="F272" s="61"/>
    </row>
    <row r="273" spans="6:6" x14ac:dyDescent="0.25">
      <c r="F273" s="61"/>
    </row>
    <row r="274" spans="6:6" x14ac:dyDescent="0.25">
      <c r="F274" s="61"/>
    </row>
    <row r="275" spans="6:6" x14ac:dyDescent="0.25">
      <c r="F275" s="61"/>
    </row>
    <row r="276" spans="6:6" x14ac:dyDescent="0.25">
      <c r="F276" s="61"/>
    </row>
    <row r="277" spans="6:6" x14ac:dyDescent="0.25">
      <c r="F277" s="61"/>
    </row>
    <row r="278" spans="6:6" x14ac:dyDescent="0.25">
      <c r="F278" s="61"/>
    </row>
    <row r="279" spans="6:6" x14ac:dyDescent="0.25">
      <c r="F279" s="61"/>
    </row>
    <row r="280" spans="6:6" x14ac:dyDescent="0.25">
      <c r="F280" s="61"/>
    </row>
    <row r="281" spans="6:6" x14ac:dyDescent="0.25">
      <c r="F281" s="61"/>
    </row>
    <row r="282" spans="6:6" x14ac:dyDescent="0.25">
      <c r="F282" s="61"/>
    </row>
    <row r="283" spans="6:6" x14ac:dyDescent="0.25">
      <c r="F283" s="61"/>
    </row>
    <row r="284" spans="6:6" x14ac:dyDescent="0.25">
      <c r="F284" s="61"/>
    </row>
    <row r="285" spans="6:6" x14ac:dyDescent="0.25">
      <c r="F285" s="61"/>
    </row>
    <row r="286" spans="6:6" x14ac:dyDescent="0.25">
      <c r="F286" s="61"/>
    </row>
    <row r="287" spans="6:6" x14ac:dyDescent="0.25">
      <c r="F287" s="61"/>
    </row>
    <row r="288" spans="6:6" x14ac:dyDescent="0.25">
      <c r="F288" s="61"/>
    </row>
    <row r="289" spans="6:6" x14ac:dyDescent="0.25">
      <c r="F289" s="61"/>
    </row>
    <row r="290" spans="6:6" x14ac:dyDescent="0.25">
      <c r="F290" s="61"/>
    </row>
    <row r="291" spans="6:6" x14ac:dyDescent="0.25">
      <c r="F291" s="61"/>
    </row>
    <row r="292" spans="6:6" x14ac:dyDescent="0.25">
      <c r="F292" s="61"/>
    </row>
    <row r="293" spans="6:6" x14ac:dyDescent="0.25">
      <c r="F293" s="61"/>
    </row>
    <row r="294" spans="6:6" x14ac:dyDescent="0.25">
      <c r="F294" s="61"/>
    </row>
    <row r="295" spans="6:6" x14ac:dyDescent="0.25">
      <c r="F295" s="61"/>
    </row>
    <row r="296" spans="6:6" x14ac:dyDescent="0.25">
      <c r="F296" s="61"/>
    </row>
    <row r="297" spans="6:6" x14ac:dyDescent="0.25">
      <c r="F297" s="61"/>
    </row>
    <row r="298" spans="6:6" x14ac:dyDescent="0.25">
      <c r="F298" s="61"/>
    </row>
    <row r="299" spans="6:6" x14ac:dyDescent="0.25">
      <c r="F299" s="61"/>
    </row>
    <row r="300" spans="6:6" x14ac:dyDescent="0.25">
      <c r="F300" s="61"/>
    </row>
    <row r="301" spans="6:6" x14ac:dyDescent="0.25">
      <c r="F301" s="61"/>
    </row>
    <row r="302" spans="6:6" x14ac:dyDescent="0.25">
      <c r="F302" s="61"/>
    </row>
    <row r="303" spans="6:6" x14ac:dyDescent="0.25">
      <c r="F303" s="61"/>
    </row>
    <row r="304" spans="6:6" x14ac:dyDescent="0.25">
      <c r="F304" s="61"/>
    </row>
    <row r="305" spans="6:6" x14ac:dyDescent="0.25">
      <c r="F305" s="61"/>
    </row>
    <row r="306" spans="6:6" x14ac:dyDescent="0.25">
      <c r="F306" s="61"/>
    </row>
    <row r="307" spans="6:6" x14ac:dyDescent="0.25">
      <c r="F307" s="61"/>
    </row>
    <row r="308" spans="6:6" x14ac:dyDescent="0.25">
      <c r="F308" s="61"/>
    </row>
    <row r="309" spans="6:6" x14ac:dyDescent="0.25">
      <c r="F309" s="61"/>
    </row>
    <row r="310" spans="6:6" x14ac:dyDescent="0.25">
      <c r="F310" s="61"/>
    </row>
    <row r="311" spans="6:6" x14ac:dyDescent="0.25">
      <c r="F311" s="61"/>
    </row>
    <row r="312" spans="6:6" x14ac:dyDescent="0.25">
      <c r="F312" s="61"/>
    </row>
    <row r="313" spans="6:6" x14ac:dyDescent="0.25">
      <c r="F313" s="61"/>
    </row>
    <row r="314" spans="6:6" x14ac:dyDescent="0.25">
      <c r="F314" s="61"/>
    </row>
    <row r="315" spans="6:6" x14ac:dyDescent="0.25">
      <c r="F315" s="61"/>
    </row>
    <row r="316" spans="6:6" x14ac:dyDescent="0.25">
      <c r="F316" s="61"/>
    </row>
    <row r="317" spans="6:6" x14ac:dyDescent="0.25">
      <c r="F317" s="61"/>
    </row>
    <row r="318" spans="6:6" x14ac:dyDescent="0.25">
      <c r="F318" s="61"/>
    </row>
    <row r="319" spans="6:6" x14ac:dyDescent="0.25">
      <c r="F319" s="61"/>
    </row>
    <row r="320" spans="6:6" x14ac:dyDescent="0.25">
      <c r="F320" s="61"/>
    </row>
    <row r="321" spans="6:6" x14ac:dyDescent="0.25">
      <c r="F321" s="61"/>
    </row>
    <row r="322" spans="6:6" x14ac:dyDescent="0.25">
      <c r="F322" s="61"/>
    </row>
    <row r="323" spans="6:6" x14ac:dyDescent="0.25">
      <c r="F323" s="61"/>
    </row>
    <row r="324" spans="6:6" x14ac:dyDescent="0.25">
      <c r="F324" s="61"/>
    </row>
    <row r="325" spans="6:6" x14ac:dyDescent="0.25">
      <c r="F325" s="61"/>
    </row>
    <row r="326" spans="6:6" x14ac:dyDescent="0.25">
      <c r="F326" s="61"/>
    </row>
    <row r="327" spans="6:6" x14ac:dyDescent="0.25">
      <c r="F327" s="61"/>
    </row>
    <row r="328" spans="6:6" x14ac:dyDescent="0.25">
      <c r="F328" s="61"/>
    </row>
    <row r="329" spans="6:6" x14ac:dyDescent="0.25">
      <c r="F329" s="61"/>
    </row>
    <row r="330" spans="6:6" x14ac:dyDescent="0.25">
      <c r="F330" s="61"/>
    </row>
    <row r="331" spans="6:6" x14ac:dyDescent="0.25">
      <c r="F331" s="61"/>
    </row>
    <row r="332" spans="6:6" x14ac:dyDescent="0.25">
      <c r="F332" s="61"/>
    </row>
    <row r="333" spans="6:6" x14ac:dyDescent="0.25">
      <c r="F333" s="61"/>
    </row>
    <row r="334" spans="6:6" x14ac:dyDescent="0.25">
      <c r="F334" s="61"/>
    </row>
    <row r="335" spans="6:6" x14ac:dyDescent="0.25">
      <c r="F335" s="61"/>
    </row>
    <row r="336" spans="6:6" x14ac:dyDescent="0.25">
      <c r="F336" s="61"/>
    </row>
    <row r="337" spans="6:6" x14ac:dyDescent="0.25">
      <c r="F337" s="61"/>
    </row>
    <row r="338" spans="6:6" x14ac:dyDescent="0.25">
      <c r="F338" s="61"/>
    </row>
    <row r="339" spans="6:6" x14ac:dyDescent="0.25">
      <c r="F339" s="61"/>
    </row>
    <row r="340" spans="6:6" x14ac:dyDescent="0.25">
      <c r="F340" s="61"/>
    </row>
    <row r="341" spans="6:6" x14ac:dyDescent="0.25">
      <c r="F341" s="61"/>
    </row>
    <row r="342" spans="6:6" x14ac:dyDescent="0.25">
      <c r="F342" s="61"/>
    </row>
    <row r="343" spans="6:6" x14ac:dyDescent="0.25">
      <c r="F343" s="61"/>
    </row>
    <row r="344" spans="6:6" x14ac:dyDescent="0.25">
      <c r="F344" s="61"/>
    </row>
    <row r="345" spans="6:6" x14ac:dyDescent="0.25">
      <c r="F345" s="61"/>
    </row>
    <row r="346" spans="6:6" x14ac:dyDescent="0.25">
      <c r="F346" s="61"/>
    </row>
    <row r="347" spans="6:6" x14ac:dyDescent="0.25">
      <c r="F347" s="61"/>
    </row>
    <row r="348" spans="6:6" x14ac:dyDescent="0.25">
      <c r="F348" s="61"/>
    </row>
    <row r="349" spans="6:6" x14ac:dyDescent="0.25">
      <c r="F349" s="61"/>
    </row>
    <row r="350" spans="6:6" x14ac:dyDescent="0.25">
      <c r="F350" s="61"/>
    </row>
    <row r="351" spans="6:6" x14ac:dyDescent="0.25">
      <c r="F351" s="61"/>
    </row>
    <row r="352" spans="6:6" x14ac:dyDescent="0.25">
      <c r="F352" s="61"/>
    </row>
    <row r="353" spans="6:6" x14ac:dyDescent="0.25">
      <c r="F353" s="61"/>
    </row>
    <row r="354" spans="6:6" x14ac:dyDescent="0.25">
      <c r="F354" s="61"/>
    </row>
    <row r="355" spans="6:6" x14ac:dyDescent="0.25">
      <c r="F355" s="61"/>
    </row>
    <row r="356" spans="6:6" x14ac:dyDescent="0.25">
      <c r="F356" s="61"/>
    </row>
    <row r="357" spans="6:6" x14ac:dyDescent="0.25">
      <c r="F357" s="61"/>
    </row>
    <row r="358" spans="6:6" x14ac:dyDescent="0.25">
      <c r="F358" s="61"/>
    </row>
    <row r="359" spans="6:6" x14ac:dyDescent="0.25">
      <c r="F359" s="61"/>
    </row>
    <row r="360" spans="6:6" x14ac:dyDescent="0.25">
      <c r="F360" s="61"/>
    </row>
    <row r="361" spans="6:6" x14ac:dyDescent="0.25">
      <c r="F361" s="61"/>
    </row>
    <row r="362" spans="6:6" x14ac:dyDescent="0.25">
      <c r="F362" s="61"/>
    </row>
    <row r="363" spans="6:6" x14ac:dyDescent="0.25">
      <c r="F363" s="61"/>
    </row>
    <row r="364" spans="6:6" x14ac:dyDescent="0.25">
      <c r="F364" s="61"/>
    </row>
    <row r="365" spans="6:6" x14ac:dyDescent="0.25">
      <c r="F365" s="61"/>
    </row>
    <row r="366" spans="6:6" x14ac:dyDescent="0.25">
      <c r="F366" s="61"/>
    </row>
    <row r="367" spans="6:6" x14ac:dyDescent="0.25">
      <c r="F367" s="61"/>
    </row>
    <row r="368" spans="6:6" x14ac:dyDescent="0.25">
      <c r="F368" s="61"/>
    </row>
    <row r="369" spans="6:6" x14ac:dyDescent="0.25">
      <c r="F369" s="61"/>
    </row>
    <row r="370" spans="6:6" x14ac:dyDescent="0.25">
      <c r="F370" s="61"/>
    </row>
    <row r="371" spans="6:6" x14ac:dyDescent="0.25">
      <c r="F371" s="61"/>
    </row>
    <row r="372" spans="6:6" x14ac:dyDescent="0.25">
      <c r="F372" s="61"/>
    </row>
    <row r="373" spans="6:6" x14ac:dyDescent="0.25">
      <c r="F373" s="61"/>
    </row>
    <row r="374" spans="6:6" x14ac:dyDescent="0.25">
      <c r="F374" s="61"/>
    </row>
    <row r="375" spans="6:6" x14ac:dyDescent="0.25">
      <c r="F375" s="61"/>
    </row>
    <row r="376" spans="6:6" x14ac:dyDescent="0.25">
      <c r="F376" s="61"/>
    </row>
    <row r="377" spans="6:6" x14ac:dyDescent="0.25">
      <c r="F377" s="61"/>
    </row>
    <row r="378" spans="6:6" x14ac:dyDescent="0.25">
      <c r="F378" s="61"/>
    </row>
    <row r="379" spans="6:6" x14ac:dyDescent="0.25">
      <c r="F379" s="61"/>
    </row>
    <row r="380" spans="6:6" x14ac:dyDescent="0.25">
      <c r="F380" s="61"/>
    </row>
    <row r="381" spans="6:6" x14ac:dyDescent="0.25">
      <c r="F381" s="61"/>
    </row>
    <row r="382" spans="6:6" x14ac:dyDescent="0.25">
      <c r="F382" s="61"/>
    </row>
    <row r="383" spans="6:6" x14ac:dyDescent="0.25">
      <c r="F383" s="61"/>
    </row>
    <row r="384" spans="6:6" x14ac:dyDescent="0.25">
      <c r="F384" s="61"/>
    </row>
    <row r="385" spans="6:6" x14ac:dyDescent="0.25">
      <c r="F385" s="61"/>
    </row>
    <row r="386" spans="6:6" x14ac:dyDescent="0.25">
      <c r="F386" s="61"/>
    </row>
    <row r="387" spans="6:6" x14ac:dyDescent="0.25">
      <c r="F387" s="61"/>
    </row>
    <row r="388" spans="6:6" x14ac:dyDescent="0.25">
      <c r="F388" s="61"/>
    </row>
    <row r="389" spans="6:6" x14ac:dyDescent="0.25">
      <c r="F389" s="61"/>
    </row>
    <row r="390" spans="6:6" x14ac:dyDescent="0.25">
      <c r="F390" s="61"/>
    </row>
    <row r="391" spans="6:6" x14ac:dyDescent="0.25">
      <c r="F391" s="61"/>
    </row>
    <row r="392" spans="6:6" x14ac:dyDescent="0.25">
      <c r="F392" s="61"/>
    </row>
    <row r="393" spans="6:6" x14ac:dyDescent="0.25">
      <c r="F393" s="61"/>
    </row>
    <row r="394" spans="6:6" x14ac:dyDescent="0.25">
      <c r="F394" s="61"/>
    </row>
    <row r="395" spans="6:6" x14ac:dyDescent="0.25">
      <c r="F395" s="61"/>
    </row>
    <row r="396" spans="6:6" x14ac:dyDescent="0.25">
      <c r="F396" s="61"/>
    </row>
    <row r="397" spans="6:6" x14ac:dyDescent="0.25">
      <c r="F397" s="61"/>
    </row>
    <row r="398" spans="6:6" x14ac:dyDescent="0.25">
      <c r="F398" s="61"/>
    </row>
    <row r="399" spans="6:6" x14ac:dyDescent="0.25">
      <c r="F399" s="61"/>
    </row>
    <row r="400" spans="6:6" x14ac:dyDescent="0.25">
      <c r="F400" s="61"/>
    </row>
    <row r="401" spans="6:6" x14ac:dyDescent="0.25">
      <c r="F401" s="61"/>
    </row>
    <row r="402" spans="6:6" x14ac:dyDescent="0.25">
      <c r="F402" s="61"/>
    </row>
    <row r="403" spans="6:6" x14ac:dyDescent="0.25">
      <c r="F403" s="61"/>
    </row>
    <row r="404" spans="6:6" x14ac:dyDescent="0.25">
      <c r="F404" s="61"/>
    </row>
    <row r="405" spans="6:6" x14ac:dyDescent="0.25">
      <c r="F405" s="61"/>
    </row>
    <row r="406" spans="6:6" x14ac:dyDescent="0.25">
      <c r="F406" s="61"/>
    </row>
    <row r="407" spans="6:6" x14ac:dyDescent="0.25">
      <c r="F407" s="61"/>
    </row>
    <row r="408" spans="6:6" x14ac:dyDescent="0.25">
      <c r="F408" s="61"/>
    </row>
    <row r="409" spans="6:6" x14ac:dyDescent="0.25">
      <c r="F409" s="61"/>
    </row>
    <row r="410" spans="6:6" x14ac:dyDescent="0.25">
      <c r="F410" s="61"/>
    </row>
    <row r="411" spans="6:6" x14ac:dyDescent="0.25">
      <c r="F411" s="61"/>
    </row>
    <row r="412" spans="6:6" x14ac:dyDescent="0.25">
      <c r="F412" s="61"/>
    </row>
    <row r="413" spans="6:6" x14ac:dyDescent="0.25">
      <c r="F413" s="61"/>
    </row>
    <row r="414" spans="6:6" x14ac:dyDescent="0.25">
      <c r="F414" s="61"/>
    </row>
    <row r="415" spans="6:6" x14ac:dyDescent="0.25">
      <c r="F415" s="61"/>
    </row>
    <row r="416" spans="6:6" x14ac:dyDescent="0.25">
      <c r="F416" s="61"/>
    </row>
    <row r="417" spans="6:6" x14ac:dyDescent="0.25">
      <c r="F417" s="61"/>
    </row>
    <row r="418" spans="6:6" x14ac:dyDescent="0.25">
      <c r="F418" s="61"/>
    </row>
    <row r="419" spans="6:6" x14ac:dyDescent="0.25">
      <c r="F419" s="61"/>
    </row>
    <row r="420" spans="6:6" x14ac:dyDescent="0.25">
      <c r="F420" s="61"/>
    </row>
    <row r="421" spans="6:6" x14ac:dyDescent="0.25">
      <c r="F421" s="61"/>
    </row>
    <row r="422" spans="6:6" x14ac:dyDescent="0.25">
      <c r="F422" s="61"/>
    </row>
    <row r="423" spans="6:6" x14ac:dyDescent="0.25">
      <c r="F423" s="61"/>
    </row>
    <row r="424" spans="6:6" x14ac:dyDescent="0.25">
      <c r="F424" s="61"/>
    </row>
    <row r="425" spans="6:6" x14ac:dyDescent="0.25">
      <c r="F425" s="61"/>
    </row>
    <row r="426" spans="6:6" x14ac:dyDescent="0.25">
      <c r="F426" s="61"/>
    </row>
    <row r="427" spans="6:6" x14ac:dyDescent="0.25">
      <c r="F427" s="61"/>
    </row>
    <row r="428" spans="6:6" x14ac:dyDescent="0.25">
      <c r="F428" s="61"/>
    </row>
    <row r="429" spans="6:6" x14ac:dyDescent="0.25">
      <c r="F429" s="61"/>
    </row>
    <row r="430" spans="6:6" x14ac:dyDescent="0.25">
      <c r="F430" s="61"/>
    </row>
    <row r="431" spans="6:6" x14ac:dyDescent="0.25">
      <c r="F431" s="61"/>
    </row>
    <row r="432" spans="6:6" x14ac:dyDescent="0.25">
      <c r="F432" s="61"/>
    </row>
    <row r="433" spans="6:6" x14ac:dyDescent="0.25">
      <c r="F433" s="61"/>
    </row>
    <row r="434" spans="6:6" x14ac:dyDescent="0.25">
      <c r="F434" s="61"/>
    </row>
    <row r="435" spans="6:6" x14ac:dyDescent="0.25">
      <c r="F435" s="61"/>
    </row>
    <row r="436" spans="6:6" x14ac:dyDescent="0.25">
      <c r="F436" s="61"/>
    </row>
    <row r="437" spans="6:6" x14ac:dyDescent="0.25">
      <c r="F437" s="61"/>
    </row>
    <row r="438" spans="6:6" x14ac:dyDescent="0.25">
      <c r="F438" s="61"/>
    </row>
    <row r="439" spans="6:6" x14ac:dyDescent="0.25">
      <c r="F439" s="61"/>
    </row>
    <row r="440" spans="6:6" x14ac:dyDescent="0.25">
      <c r="F440" s="61"/>
    </row>
    <row r="441" spans="6:6" x14ac:dyDescent="0.25">
      <c r="F441" s="61"/>
    </row>
    <row r="442" spans="6:6" x14ac:dyDescent="0.25">
      <c r="F442" s="61"/>
    </row>
    <row r="443" spans="6:6" x14ac:dyDescent="0.25">
      <c r="F443" s="61"/>
    </row>
    <row r="444" spans="6:6" x14ac:dyDescent="0.25">
      <c r="F444" s="61"/>
    </row>
    <row r="445" spans="6:6" x14ac:dyDescent="0.25">
      <c r="F445" s="61"/>
    </row>
    <row r="446" spans="6:6" x14ac:dyDescent="0.25">
      <c r="F446" s="61"/>
    </row>
    <row r="447" spans="6:6" x14ac:dyDescent="0.25">
      <c r="F447" s="61"/>
    </row>
    <row r="448" spans="6:6" x14ac:dyDescent="0.25">
      <c r="F448" s="61"/>
    </row>
    <row r="449" spans="6:6" x14ac:dyDescent="0.25">
      <c r="F449" s="61"/>
    </row>
    <row r="450" spans="6:6" x14ac:dyDescent="0.25">
      <c r="F450" s="61"/>
    </row>
    <row r="451" spans="6:6" x14ac:dyDescent="0.25">
      <c r="F451" s="61"/>
    </row>
    <row r="452" spans="6:6" x14ac:dyDescent="0.25">
      <c r="F452" s="61"/>
    </row>
    <row r="453" spans="6:6" x14ac:dyDescent="0.25">
      <c r="F453" s="61"/>
    </row>
    <row r="454" spans="6:6" x14ac:dyDescent="0.25">
      <c r="F454" s="61"/>
    </row>
    <row r="455" spans="6:6" x14ac:dyDescent="0.25">
      <c r="F455" s="61"/>
    </row>
    <row r="456" spans="6:6" x14ac:dyDescent="0.25">
      <c r="F456" s="61"/>
    </row>
    <row r="457" spans="6:6" x14ac:dyDescent="0.25">
      <c r="F457" s="61"/>
    </row>
    <row r="458" spans="6:6" x14ac:dyDescent="0.25">
      <c r="F458" s="61"/>
    </row>
    <row r="459" spans="6:6" x14ac:dyDescent="0.25">
      <c r="F459" s="61"/>
    </row>
    <row r="460" spans="6:6" x14ac:dyDescent="0.25">
      <c r="F460" s="61"/>
    </row>
    <row r="461" spans="6:6" x14ac:dyDescent="0.25">
      <c r="F461" s="61"/>
    </row>
    <row r="462" spans="6:6" x14ac:dyDescent="0.25">
      <c r="F462" s="61"/>
    </row>
    <row r="463" spans="6:6" x14ac:dyDescent="0.25">
      <c r="F463" s="61"/>
    </row>
    <row r="464" spans="6:6" x14ac:dyDescent="0.25">
      <c r="F464" s="61"/>
    </row>
    <row r="465" spans="6:6" x14ac:dyDescent="0.25">
      <c r="F465" s="61"/>
    </row>
    <row r="466" spans="6:6" x14ac:dyDescent="0.25">
      <c r="F466" s="61"/>
    </row>
    <row r="467" spans="6:6" x14ac:dyDescent="0.25">
      <c r="F467" s="61"/>
    </row>
    <row r="468" spans="6:6" x14ac:dyDescent="0.25">
      <c r="F468" s="61"/>
    </row>
    <row r="469" spans="6:6" x14ac:dyDescent="0.25">
      <c r="F469" s="61"/>
    </row>
    <row r="470" spans="6:6" x14ac:dyDescent="0.25">
      <c r="F470" s="61"/>
    </row>
    <row r="471" spans="6:6" x14ac:dyDescent="0.25">
      <c r="F471" s="61"/>
    </row>
    <row r="472" spans="6:6" x14ac:dyDescent="0.25">
      <c r="F472" s="61"/>
    </row>
    <row r="473" spans="6:6" x14ac:dyDescent="0.25">
      <c r="F473" s="61"/>
    </row>
    <row r="474" spans="6:6" x14ac:dyDescent="0.25">
      <c r="F474" s="61"/>
    </row>
    <row r="475" spans="6:6" x14ac:dyDescent="0.25">
      <c r="F475" s="61"/>
    </row>
    <row r="476" spans="6:6" x14ac:dyDescent="0.25">
      <c r="F476" s="61"/>
    </row>
    <row r="477" spans="6:6" x14ac:dyDescent="0.25">
      <c r="F477" s="61"/>
    </row>
    <row r="478" spans="6:6" x14ac:dyDescent="0.25">
      <c r="F478" s="61"/>
    </row>
    <row r="479" spans="6:6" x14ac:dyDescent="0.25">
      <c r="F479" s="61"/>
    </row>
    <row r="480" spans="6:6" x14ac:dyDescent="0.25">
      <c r="F480" s="61"/>
    </row>
    <row r="481" spans="6:6" x14ac:dyDescent="0.25">
      <c r="F481" s="61"/>
    </row>
    <row r="482" spans="6:6" x14ac:dyDescent="0.25">
      <c r="F482" s="61"/>
    </row>
    <row r="483" spans="6:6" x14ac:dyDescent="0.25">
      <c r="F483" s="61"/>
    </row>
    <row r="484" spans="6:6" x14ac:dyDescent="0.25">
      <c r="F484" s="61"/>
    </row>
    <row r="485" spans="6:6" x14ac:dyDescent="0.25">
      <c r="F485" s="61"/>
    </row>
    <row r="486" spans="6:6" x14ac:dyDescent="0.25">
      <c r="F486" s="61"/>
    </row>
    <row r="487" spans="6:6" x14ac:dyDescent="0.25">
      <c r="F487" s="61"/>
    </row>
    <row r="488" spans="6:6" x14ac:dyDescent="0.25">
      <c r="F488" s="61"/>
    </row>
    <row r="489" spans="6:6" x14ac:dyDescent="0.25">
      <c r="F489" s="61"/>
    </row>
    <row r="490" spans="6:6" x14ac:dyDescent="0.25">
      <c r="F490" s="61"/>
    </row>
    <row r="491" spans="6:6" x14ac:dyDescent="0.25">
      <c r="F491" s="61"/>
    </row>
    <row r="492" spans="6:6" x14ac:dyDescent="0.25">
      <c r="F492" s="61"/>
    </row>
    <row r="493" spans="6:6" x14ac:dyDescent="0.25">
      <c r="F493" s="61"/>
    </row>
    <row r="494" spans="6:6" x14ac:dyDescent="0.25">
      <c r="F494" s="61"/>
    </row>
    <row r="495" spans="6:6" x14ac:dyDescent="0.25">
      <c r="F495" s="61"/>
    </row>
    <row r="496" spans="6:6" x14ac:dyDescent="0.25">
      <c r="F496" s="61"/>
    </row>
    <row r="497" spans="6:6" x14ac:dyDescent="0.25">
      <c r="F497" s="61"/>
    </row>
    <row r="498" spans="6:6" x14ac:dyDescent="0.25">
      <c r="F498" s="61"/>
    </row>
    <row r="499" spans="6:6" x14ac:dyDescent="0.25">
      <c r="F499" s="61"/>
    </row>
    <row r="500" spans="6:6" x14ac:dyDescent="0.25">
      <c r="F500" s="61"/>
    </row>
    <row r="501" spans="6:6" x14ac:dyDescent="0.25">
      <c r="F501" s="61"/>
    </row>
    <row r="502" spans="6:6" x14ac:dyDescent="0.25">
      <c r="F502" s="61"/>
    </row>
    <row r="503" spans="6:6" x14ac:dyDescent="0.25">
      <c r="F503" s="61"/>
    </row>
    <row r="504" spans="6:6" x14ac:dyDescent="0.25">
      <c r="F504" s="61"/>
    </row>
    <row r="505" spans="6:6" x14ac:dyDescent="0.25">
      <c r="F505" s="61"/>
    </row>
    <row r="506" spans="6:6" x14ac:dyDescent="0.25">
      <c r="F506" s="61"/>
    </row>
    <row r="507" spans="6:6" x14ac:dyDescent="0.25">
      <c r="F507" s="61"/>
    </row>
    <row r="508" spans="6:6" x14ac:dyDescent="0.25">
      <c r="F508" s="61"/>
    </row>
    <row r="509" spans="6:6" x14ac:dyDescent="0.25">
      <c r="F509" s="61"/>
    </row>
    <row r="510" spans="6:6" x14ac:dyDescent="0.25">
      <c r="F510" s="61"/>
    </row>
    <row r="511" spans="6:6" x14ac:dyDescent="0.25">
      <c r="F511" s="61"/>
    </row>
    <row r="512" spans="6:6" x14ac:dyDescent="0.25">
      <c r="F512" s="61"/>
    </row>
    <row r="513" spans="6:6" x14ac:dyDescent="0.25">
      <c r="F513" s="61"/>
    </row>
    <row r="514" spans="6:6" x14ac:dyDescent="0.25">
      <c r="F514" s="61"/>
    </row>
    <row r="515" spans="6:6" x14ac:dyDescent="0.25">
      <c r="F515" s="61"/>
    </row>
    <row r="516" spans="6:6" x14ac:dyDescent="0.25">
      <c r="F516" s="61"/>
    </row>
    <row r="517" spans="6:6" x14ac:dyDescent="0.25">
      <c r="F517" s="61"/>
    </row>
    <row r="518" spans="6:6" x14ac:dyDescent="0.25">
      <c r="F518" s="61"/>
    </row>
    <row r="519" spans="6:6" x14ac:dyDescent="0.25">
      <c r="F519" s="61"/>
    </row>
    <row r="520" spans="6:6" x14ac:dyDescent="0.25">
      <c r="F520" s="61"/>
    </row>
    <row r="521" spans="6:6" x14ac:dyDescent="0.25">
      <c r="F521" s="61"/>
    </row>
    <row r="522" spans="6:6" x14ac:dyDescent="0.25">
      <c r="F522" s="61"/>
    </row>
    <row r="523" spans="6:6" x14ac:dyDescent="0.25">
      <c r="F523" s="61"/>
    </row>
    <row r="524" spans="6:6" x14ac:dyDescent="0.25">
      <c r="F524" s="61"/>
    </row>
    <row r="525" spans="6:6" x14ac:dyDescent="0.25">
      <c r="F525" s="61"/>
    </row>
    <row r="526" spans="6:6" x14ac:dyDescent="0.25">
      <c r="F526" s="61"/>
    </row>
    <row r="527" spans="6:6" x14ac:dyDescent="0.25">
      <c r="F527" s="61"/>
    </row>
    <row r="528" spans="6:6" x14ac:dyDescent="0.25">
      <c r="F528" s="61"/>
    </row>
    <row r="529" spans="6:6" x14ac:dyDescent="0.25">
      <c r="F529" s="61"/>
    </row>
    <row r="530" spans="6:6" x14ac:dyDescent="0.25">
      <c r="F530" s="61"/>
    </row>
    <row r="531" spans="6:6" x14ac:dyDescent="0.25">
      <c r="F531" s="61"/>
    </row>
    <row r="532" spans="6:6" x14ac:dyDescent="0.25">
      <c r="F532" s="61"/>
    </row>
    <row r="533" spans="6:6" x14ac:dyDescent="0.25">
      <c r="F533" s="61"/>
    </row>
    <row r="534" spans="6:6" x14ac:dyDescent="0.25">
      <c r="F534" s="61"/>
    </row>
    <row r="535" spans="6:6" x14ac:dyDescent="0.25">
      <c r="F535" s="61"/>
    </row>
    <row r="536" spans="6:6" x14ac:dyDescent="0.25">
      <c r="F536" s="61"/>
    </row>
    <row r="537" spans="6:6" x14ac:dyDescent="0.25">
      <c r="F537" s="61"/>
    </row>
    <row r="538" spans="6:6" x14ac:dyDescent="0.25">
      <c r="F538" s="61"/>
    </row>
    <row r="539" spans="6:6" x14ac:dyDescent="0.25">
      <c r="F539" s="61"/>
    </row>
    <row r="540" spans="6:6" x14ac:dyDescent="0.25">
      <c r="F540" s="61"/>
    </row>
    <row r="541" spans="6:6" x14ac:dyDescent="0.25">
      <c r="F541" s="61"/>
    </row>
    <row r="542" spans="6:6" x14ac:dyDescent="0.25">
      <c r="F542" s="61"/>
    </row>
    <row r="543" spans="6:6" x14ac:dyDescent="0.25">
      <c r="F543" s="61"/>
    </row>
    <row r="544" spans="6:6" x14ac:dyDescent="0.25">
      <c r="F544" s="61"/>
    </row>
    <row r="545" spans="6:6" x14ac:dyDescent="0.25">
      <c r="F545" s="61"/>
    </row>
    <row r="546" spans="6:6" x14ac:dyDescent="0.25">
      <c r="F546" s="61"/>
    </row>
    <row r="547" spans="6:6" x14ac:dyDescent="0.25">
      <c r="F547" s="61"/>
    </row>
    <row r="548" spans="6:6" x14ac:dyDescent="0.25">
      <c r="F548" s="61"/>
    </row>
    <row r="549" spans="6:6" x14ac:dyDescent="0.25">
      <c r="F549" s="61"/>
    </row>
    <row r="550" spans="6:6" x14ac:dyDescent="0.25">
      <c r="F550" s="61"/>
    </row>
    <row r="551" spans="6:6" x14ac:dyDescent="0.25">
      <c r="F551" s="61"/>
    </row>
    <row r="552" spans="6:6" x14ac:dyDescent="0.25">
      <c r="F552" s="61"/>
    </row>
    <row r="553" spans="6:6" x14ac:dyDescent="0.25">
      <c r="F553" s="61"/>
    </row>
    <row r="554" spans="6:6" x14ac:dyDescent="0.25">
      <c r="F554" s="61"/>
    </row>
    <row r="555" spans="6:6" x14ac:dyDescent="0.25">
      <c r="F555" s="61"/>
    </row>
    <row r="556" spans="6:6" x14ac:dyDescent="0.25">
      <c r="F556" s="61"/>
    </row>
    <row r="557" spans="6:6" x14ac:dyDescent="0.25">
      <c r="F557" s="61"/>
    </row>
    <row r="558" spans="6:6" x14ac:dyDescent="0.25">
      <c r="F558" s="61"/>
    </row>
    <row r="559" spans="6:6" x14ac:dyDescent="0.25">
      <c r="F559" s="61"/>
    </row>
    <row r="560" spans="6:6" x14ac:dyDescent="0.25">
      <c r="F560" s="61"/>
    </row>
    <row r="561" spans="6:6" x14ac:dyDescent="0.25">
      <c r="F561" s="61"/>
    </row>
    <row r="562" spans="6:6" x14ac:dyDescent="0.25">
      <c r="F562" s="61"/>
    </row>
    <row r="563" spans="6:6" x14ac:dyDescent="0.25">
      <c r="F563" s="61"/>
    </row>
    <row r="564" spans="6:6" x14ac:dyDescent="0.25">
      <c r="F564" s="61"/>
    </row>
    <row r="565" spans="6:6" x14ac:dyDescent="0.25">
      <c r="F565" s="61"/>
    </row>
    <row r="566" spans="6:6" x14ac:dyDescent="0.25">
      <c r="F566" s="61"/>
    </row>
    <row r="567" spans="6:6" x14ac:dyDescent="0.25">
      <c r="F567" s="61"/>
    </row>
    <row r="568" spans="6:6" x14ac:dyDescent="0.25">
      <c r="F568" s="61"/>
    </row>
    <row r="569" spans="6:6" x14ac:dyDescent="0.25">
      <c r="F569" s="61"/>
    </row>
    <row r="570" spans="6:6" x14ac:dyDescent="0.25">
      <c r="F570" s="61"/>
    </row>
    <row r="571" spans="6:6" x14ac:dyDescent="0.25">
      <c r="F571" s="61"/>
    </row>
    <row r="572" spans="6:6" x14ac:dyDescent="0.25">
      <c r="F572" s="61"/>
    </row>
    <row r="573" spans="6:6" x14ac:dyDescent="0.25">
      <c r="F573" s="61"/>
    </row>
    <row r="574" spans="6:6" x14ac:dyDescent="0.25">
      <c r="F574" s="61"/>
    </row>
    <row r="575" spans="6:6" x14ac:dyDescent="0.25">
      <c r="F575" s="61"/>
    </row>
    <row r="576" spans="6:6" x14ac:dyDescent="0.25">
      <c r="F576" s="61"/>
    </row>
    <row r="577" spans="6:6" x14ac:dyDescent="0.25">
      <c r="F577" s="61"/>
    </row>
    <row r="578" spans="6:6" x14ac:dyDescent="0.25">
      <c r="F578" s="61"/>
    </row>
    <row r="579" spans="6:6" x14ac:dyDescent="0.25">
      <c r="F579" s="61"/>
    </row>
    <row r="580" spans="6:6" x14ac:dyDescent="0.25">
      <c r="F580" s="61"/>
    </row>
    <row r="581" spans="6:6" x14ac:dyDescent="0.25">
      <c r="F581" s="61"/>
    </row>
    <row r="582" spans="6:6" x14ac:dyDescent="0.25">
      <c r="F582" s="61"/>
    </row>
    <row r="583" spans="6:6" x14ac:dyDescent="0.25">
      <c r="F583" s="61"/>
    </row>
    <row r="584" spans="6:6" x14ac:dyDescent="0.25">
      <c r="F584" s="61"/>
    </row>
    <row r="585" spans="6:6" x14ac:dyDescent="0.25">
      <c r="F585" s="61"/>
    </row>
    <row r="586" spans="6:6" x14ac:dyDescent="0.25">
      <c r="F586" s="61"/>
    </row>
    <row r="587" spans="6:6" x14ac:dyDescent="0.25">
      <c r="F587" s="61"/>
    </row>
    <row r="588" spans="6:6" x14ac:dyDescent="0.25">
      <c r="F588" s="61"/>
    </row>
    <row r="589" spans="6:6" x14ac:dyDescent="0.25">
      <c r="F589" s="61"/>
    </row>
    <row r="590" spans="6:6" x14ac:dyDescent="0.25">
      <c r="F590" s="61"/>
    </row>
    <row r="591" spans="6:6" x14ac:dyDescent="0.25">
      <c r="F591" s="61"/>
    </row>
    <row r="592" spans="6:6" x14ac:dyDescent="0.25">
      <c r="F592" s="61"/>
    </row>
    <row r="593" spans="6:6" x14ac:dyDescent="0.25">
      <c r="F593" s="61"/>
    </row>
    <row r="594" spans="6:6" x14ac:dyDescent="0.25">
      <c r="F594" s="61"/>
    </row>
    <row r="595" spans="6:6" x14ac:dyDescent="0.25">
      <c r="F595" s="61"/>
    </row>
    <row r="596" spans="6:6" x14ac:dyDescent="0.25">
      <c r="F596" s="61"/>
    </row>
    <row r="597" spans="6:6" x14ac:dyDescent="0.25">
      <c r="F597" s="61"/>
    </row>
    <row r="598" spans="6:6" x14ac:dyDescent="0.25">
      <c r="F598" s="61"/>
    </row>
    <row r="599" spans="6:6" x14ac:dyDescent="0.25">
      <c r="F599" s="61"/>
    </row>
    <row r="600" spans="6:6" x14ac:dyDescent="0.25">
      <c r="F600" s="61"/>
    </row>
    <row r="601" spans="6:6" x14ac:dyDescent="0.25">
      <c r="F601" s="61"/>
    </row>
    <row r="602" spans="6:6" x14ac:dyDescent="0.25">
      <c r="F602" s="61"/>
    </row>
    <row r="603" spans="6:6" x14ac:dyDescent="0.25">
      <c r="F603" s="61"/>
    </row>
    <row r="604" spans="6:6" x14ac:dyDescent="0.25">
      <c r="F604" s="61"/>
    </row>
    <row r="605" spans="6:6" x14ac:dyDescent="0.25">
      <c r="F605" s="61"/>
    </row>
    <row r="606" spans="6:6" x14ac:dyDescent="0.25">
      <c r="F606" s="61"/>
    </row>
    <row r="607" spans="6:6" x14ac:dyDescent="0.25">
      <c r="F607" s="61"/>
    </row>
    <row r="608" spans="6:6" x14ac:dyDescent="0.25">
      <c r="F608" s="61"/>
    </row>
    <row r="609" spans="6:6" x14ac:dyDescent="0.25">
      <c r="F609" s="61"/>
    </row>
    <row r="610" spans="6:6" x14ac:dyDescent="0.25">
      <c r="F610" s="61"/>
    </row>
    <row r="611" spans="6:6" x14ac:dyDescent="0.25">
      <c r="F611" s="61"/>
    </row>
    <row r="612" spans="6:6" x14ac:dyDescent="0.25">
      <c r="F612" s="61"/>
    </row>
    <row r="613" spans="6:6" x14ac:dyDescent="0.25">
      <c r="F613" s="61"/>
    </row>
    <row r="614" spans="6:6" x14ac:dyDescent="0.25">
      <c r="F614" s="61"/>
    </row>
    <row r="615" spans="6:6" x14ac:dyDescent="0.25">
      <c r="F615" s="61"/>
    </row>
    <row r="616" spans="6:6" x14ac:dyDescent="0.25">
      <c r="F616" s="61"/>
    </row>
    <row r="617" spans="6:6" x14ac:dyDescent="0.25">
      <c r="F617" s="61"/>
    </row>
    <row r="618" spans="6:6" x14ac:dyDescent="0.25">
      <c r="F618" s="61"/>
    </row>
    <row r="619" spans="6:6" x14ac:dyDescent="0.25">
      <c r="F619" s="61"/>
    </row>
    <row r="620" spans="6:6" x14ac:dyDescent="0.25">
      <c r="F620" s="61"/>
    </row>
    <row r="621" spans="6:6" x14ac:dyDescent="0.25">
      <c r="F621" s="61"/>
    </row>
    <row r="622" spans="6:6" x14ac:dyDescent="0.25">
      <c r="F622" s="61"/>
    </row>
    <row r="623" spans="6:6" x14ac:dyDescent="0.25">
      <c r="F623" s="61"/>
    </row>
    <row r="624" spans="6:6" x14ac:dyDescent="0.25">
      <c r="F624" s="61"/>
    </row>
    <row r="625" spans="6:6" x14ac:dyDescent="0.25">
      <c r="F625" s="61"/>
    </row>
    <row r="626" spans="6:6" x14ac:dyDescent="0.25">
      <c r="F626" s="61"/>
    </row>
    <row r="627" spans="6:6" x14ac:dyDescent="0.25">
      <c r="F627" s="61"/>
    </row>
    <row r="628" spans="6:6" x14ac:dyDescent="0.25">
      <c r="F628" s="61"/>
    </row>
    <row r="629" spans="6:6" x14ac:dyDescent="0.25">
      <c r="F629" s="61"/>
    </row>
    <row r="630" spans="6:6" x14ac:dyDescent="0.25">
      <c r="F630" s="61"/>
    </row>
    <row r="631" spans="6:6" x14ac:dyDescent="0.25">
      <c r="F631" s="61"/>
    </row>
    <row r="632" spans="6:6" x14ac:dyDescent="0.25">
      <c r="F632" s="61"/>
    </row>
    <row r="633" spans="6:6" x14ac:dyDescent="0.25">
      <c r="F633" s="61"/>
    </row>
    <row r="634" spans="6:6" x14ac:dyDescent="0.25">
      <c r="F634" s="61"/>
    </row>
    <row r="635" spans="6:6" x14ac:dyDescent="0.25">
      <c r="F635" s="61"/>
    </row>
    <row r="636" spans="6:6" x14ac:dyDescent="0.25">
      <c r="F636" s="61"/>
    </row>
    <row r="637" spans="6:6" x14ac:dyDescent="0.25">
      <c r="F637" s="61"/>
    </row>
    <row r="638" spans="6:6" x14ac:dyDescent="0.25">
      <c r="F638" s="61"/>
    </row>
    <row r="639" spans="6:6" x14ac:dyDescent="0.25">
      <c r="F639" s="61"/>
    </row>
    <row r="640" spans="6:6" x14ac:dyDescent="0.25">
      <c r="F640" s="61"/>
    </row>
    <row r="641" spans="6:6" x14ac:dyDescent="0.25">
      <c r="F641" s="61"/>
    </row>
    <row r="642" spans="6:6" x14ac:dyDescent="0.25">
      <c r="F642" s="61"/>
    </row>
    <row r="643" spans="6:6" x14ac:dyDescent="0.25">
      <c r="F643" s="61"/>
    </row>
    <row r="644" spans="6:6" x14ac:dyDescent="0.25">
      <c r="F644" s="61"/>
    </row>
    <row r="645" spans="6:6" x14ac:dyDescent="0.25">
      <c r="F645" s="61"/>
    </row>
    <row r="646" spans="6:6" x14ac:dyDescent="0.25">
      <c r="F646" s="61"/>
    </row>
    <row r="647" spans="6:6" x14ac:dyDescent="0.25">
      <c r="F647" s="61"/>
    </row>
    <row r="648" spans="6:6" x14ac:dyDescent="0.25">
      <c r="F648" s="61"/>
    </row>
    <row r="649" spans="6:6" x14ac:dyDescent="0.25">
      <c r="F649" s="61"/>
    </row>
    <row r="650" spans="6:6" x14ac:dyDescent="0.25">
      <c r="F650" s="61"/>
    </row>
    <row r="651" spans="6:6" x14ac:dyDescent="0.25">
      <c r="F651" s="61"/>
    </row>
    <row r="652" spans="6:6" x14ac:dyDescent="0.25">
      <c r="F652" s="61"/>
    </row>
    <row r="653" spans="6:6" x14ac:dyDescent="0.25">
      <c r="F653" s="61"/>
    </row>
    <row r="654" spans="6:6" x14ac:dyDescent="0.25">
      <c r="F654" s="61"/>
    </row>
    <row r="655" spans="6:6" x14ac:dyDescent="0.25">
      <c r="F655" s="61"/>
    </row>
    <row r="656" spans="6:6" x14ac:dyDescent="0.25">
      <c r="F656" s="61"/>
    </row>
    <row r="657" spans="6:6" x14ac:dyDescent="0.25">
      <c r="F657" s="61"/>
    </row>
    <row r="658" spans="6:6" x14ac:dyDescent="0.25">
      <c r="F658" s="61"/>
    </row>
    <row r="659" spans="6:6" x14ac:dyDescent="0.25">
      <c r="F659" s="61"/>
    </row>
    <row r="660" spans="6:6" x14ac:dyDescent="0.25">
      <c r="F660" s="61"/>
    </row>
    <row r="661" spans="6:6" x14ac:dyDescent="0.25">
      <c r="F661" s="61"/>
    </row>
    <row r="662" spans="6:6" x14ac:dyDescent="0.25">
      <c r="F662" s="61"/>
    </row>
    <row r="663" spans="6:6" x14ac:dyDescent="0.25">
      <c r="F663" s="61"/>
    </row>
    <row r="664" spans="6:6" x14ac:dyDescent="0.25">
      <c r="F664" s="61"/>
    </row>
  </sheetData>
  <sheetProtection algorithmName="SHA-512" hashValue="WbR0avInytjDaLU/995+GIcZ/utnWZBLLJw7ITS5niU8bhMiTezev4su7vy76Jb14W9IlPb0+XrfRtTMIVFgTg==" saltValue="Dkct9RL35PFoaWjYiyvTAA==" spinCount="100000" sheet="1" objects="1" scenarios="1"/>
  <mergeCells count="89">
    <mergeCell ref="A3:A4"/>
    <mergeCell ref="B3:E4"/>
    <mergeCell ref="F3:F4"/>
    <mergeCell ref="B14:E14"/>
    <mergeCell ref="B15:E15"/>
    <mergeCell ref="B16:E16"/>
    <mergeCell ref="B18:E18"/>
    <mergeCell ref="C1:D1"/>
    <mergeCell ref="B9:E9"/>
    <mergeCell ref="B10:E10"/>
    <mergeCell ref="B11:E11"/>
    <mergeCell ref="B12:E12"/>
    <mergeCell ref="B13:E13"/>
    <mergeCell ref="B6:E6"/>
    <mergeCell ref="B7:E7"/>
    <mergeCell ref="B8:E8"/>
    <mergeCell ref="B42:E42"/>
    <mergeCell ref="B43:E43"/>
    <mergeCell ref="B44:E44"/>
    <mergeCell ref="B45:E45"/>
    <mergeCell ref="B46:E46"/>
    <mergeCell ref="B35:E35"/>
    <mergeCell ref="B36:E36"/>
    <mergeCell ref="B38:E38"/>
    <mergeCell ref="B40:E40"/>
    <mergeCell ref="B41:E41"/>
    <mergeCell ref="B33:E33"/>
    <mergeCell ref="B21:E21"/>
    <mergeCell ref="B71:E71"/>
    <mergeCell ref="B49:E49"/>
    <mergeCell ref="B50:E50"/>
    <mergeCell ref="B51:E51"/>
    <mergeCell ref="B52:E52"/>
    <mergeCell ref="B54:E54"/>
    <mergeCell ref="B56:E56"/>
    <mergeCell ref="B57:E57"/>
    <mergeCell ref="B58:E58"/>
    <mergeCell ref="C60:E60"/>
    <mergeCell ref="B62:E62"/>
    <mergeCell ref="C69:E69"/>
    <mergeCell ref="B48:E48"/>
    <mergeCell ref="B34:E34"/>
    <mergeCell ref="B124:E124"/>
    <mergeCell ref="B113:E113"/>
    <mergeCell ref="B114:E114"/>
    <mergeCell ref="B115:E115"/>
    <mergeCell ref="B116:E116"/>
    <mergeCell ref="B117:E117"/>
    <mergeCell ref="B118:E118"/>
    <mergeCell ref="B120:E120"/>
    <mergeCell ref="B122:E122"/>
    <mergeCell ref="B131:E131"/>
    <mergeCell ref="B132:E132"/>
    <mergeCell ref="B125:E125"/>
    <mergeCell ref="B126:E126"/>
    <mergeCell ref="B127:E127"/>
    <mergeCell ref="B128:E128"/>
    <mergeCell ref="B129:E129"/>
    <mergeCell ref="B130:E130"/>
    <mergeCell ref="B19:E19"/>
    <mergeCell ref="B28:E28"/>
    <mergeCell ref="B37:E37"/>
    <mergeCell ref="B47:E47"/>
    <mergeCell ref="B63:E63"/>
    <mergeCell ref="B20:E20"/>
    <mergeCell ref="B22:E22"/>
    <mergeCell ref="B23:E23"/>
    <mergeCell ref="B24:E24"/>
    <mergeCell ref="B25:E25"/>
    <mergeCell ref="B32:E32"/>
    <mergeCell ref="B26:E26"/>
    <mergeCell ref="B27:E27"/>
    <mergeCell ref="B29:E29"/>
    <mergeCell ref="B30:E30"/>
    <mergeCell ref="B31:E31"/>
    <mergeCell ref="B72:E72"/>
    <mergeCell ref="B77:E77"/>
    <mergeCell ref="B83:E83"/>
    <mergeCell ref="B88:E88"/>
    <mergeCell ref="B93:E93"/>
    <mergeCell ref="C85:E85"/>
    <mergeCell ref="B87:E87"/>
    <mergeCell ref="C90:E90"/>
    <mergeCell ref="B92:E92"/>
    <mergeCell ref="C74:E74"/>
    <mergeCell ref="B76:E76"/>
    <mergeCell ref="B78:E78"/>
    <mergeCell ref="C80:E80"/>
    <mergeCell ref="B82:E82"/>
  </mergeCells>
  <pageMargins left="0.59055118110236204" right="0.196850393700787" top="0.67500000000000004" bottom="0.25" header="0.17" footer="0.17"/>
  <pageSetup paperSize="9" fitToHeight="0" orientation="portrait" blackAndWhite="1"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31D48-BDBA-4308-9173-AF08D4ECDE70}">
  <sheetPr codeName="Sheet6"/>
  <dimension ref="A1:F744"/>
  <sheetViews>
    <sheetView view="pageBreakPreview" zoomScale="90" zoomScaleNormal="100" zoomScaleSheetLayoutView="90" workbookViewId="0">
      <selection activeCell="F86" sqref="F86"/>
    </sheetView>
  </sheetViews>
  <sheetFormatPr defaultColWidth="9.140625" defaultRowHeight="12.75" outlineLevelCol="1" x14ac:dyDescent="0.2"/>
  <cols>
    <col min="1" max="1" width="12.140625" style="115" customWidth="1"/>
    <col min="2" max="2" width="7.42578125" style="111" customWidth="1"/>
    <col min="3" max="3" width="37.42578125" style="111" customWidth="1"/>
    <col min="4" max="4" width="8.42578125" style="111" customWidth="1"/>
    <col min="5" max="5" width="8.5703125" style="111" customWidth="1"/>
    <col min="6" max="6" width="18.85546875" style="146" customWidth="1" outlineLevel="1"/>
    <col min="7" max="16384" width="9.140625" style="111"/>
  </cols>
  <sheetData>
    <row r="1" spans="1:6" x14ac:dyDescent="0.2">
      <c r="A1" s="108" t="s">
        <v>7</v>
      </c>
      <c r="B1" s="109"/>
      <c r="C1" s="110" t="s">
        <v>348</v>
      </c>
    </row>
    <row r="2" spans="1:6" x14ac:dyDescent="0.2">
      <c r="A2" s="111"/>
    </row>
    <row r="3" spans="1:6" x14ac:dyDescent="0.2">
      <c r="A3" s="112" t="s">
        <v>349</v>
      </c>
      <c r="E3" s="113" t="s">
        <v>350</v>
      </c>
      <c r="F3" s="844" t="s">
        <v>20</v>
      </c>
    </row>
    <row r="4" spans="1:6" x14ac:dyDescent="0.2">
      <c r="A4" s="114" t="s">
        <v>351</v>
      </c>
      <c r="B4" s="115"/>
      <c r="E4" s="116"/>
      <c r="F4" s="845"/>
    </row>
    <row r="5" spans="1:6" x14ac:dyDescent="0.2">
      <c r="B5" s="985" t="s">
        <v>27</v>
      </c>
      <c r="C5" s="987"/>
      <c r="D5" s="987"/>
      <c r="E5" s="988"/>
      <c r="F5" s="845"/>
    </row>
    <row r="6" spans="1:6" x14ac:dyDescent="0.2">
      <c r="B6" s="117"/>
      <c r="C6" s="118"/>
      <c r="D6" s="118"/>
      <c r="E6" s="119"/>
      <c r="F6" s="845"/>
    </row>
    <row r="7" spans="1:6" x14ac:dyDescent="0.2">
      <c r="B7" s="973" t="s">
        <v>352</v>
      </c>
      <c r="C7" s="974"/>
      <c r="D7" s="974"/>
      <c r="E7" s="989"/>
      <c r="F7" s="845"/>
    </row>
    <row r="8" spans="1:6" x14ac:dyDescent="0.2">
      <c r="A8" s="115" t="s">
        <v>29</v>
      </c>
      <c r="B8" s="971" t="s">
        <v>353</v>
      </c>
      <c r="C8" s="972"/>
      <c r="D8" s="972"/>
      <c r="E8" s="122" t="s">
        <v>896</v>
      </c>
      <c r="F8" s="845">
        <f>'SECTION A'!F39</f>
        <v>0</v>
      </c>
    </row>
    <row r="9" spans="1:6" x14ac:dyDescent="0.2">
      <c r="B9" s="123"/>
      <c r="C9" s="124"/>
      <c r="D9" s="124"/>
      <c r="E9" s="122"/>
      <c r="F9" s="845"/>
    </row>
    <row r="10" spans="1:6" x14ac:dyDescent="0.2">
      <c r="B10" s="973" t="s">
        <v>354</v>
      </c>
      <c r="C10" s="974"/>
      <c r="D10" s="974"/>
      <c r="E10" s="122"/>
      <c r="F10" s="845"/>
    </row>
    <row r="11" spans="1:6" s="126" customFormat="1" x14ac:dyDescent="0.2">
      <c r="A11" s="125" t="s">
        <v>355</v>
      </c>
      <c r="B11" s="975" t="s">
        <v>356</v>
      </c>
      <c r="C11" s="976"/>
      <c r="D11" s="976"/>
      <c r="E11" s="122" t="s">
        <v>649</v>
      </c>
      <c r="F11" s="845">
        <f>'SECTION A'!F53</f>
        <v>0</v>
      </c>
    </row>
    <row r="12" spans="1:6" s="126" customFormat="1" x14ac:dyDescent="0.2">
      <c r="A12" s="125" t="s">
        <v>36</v>
      </c>
      <c r="B12" s="975" t="s">
        <v>358</v>
      </c>
      <c r="C12" s="976"/>
      <c r="D12" s="976"/>
      <c r="E12" s="122" t="s">
        <v>649</v>
      </c>
      <c r="F12" s="845">
        <f>'SECTION A'!F62</f>
        <v>0</v>
      </c>
    </row>
    <row r="13" spans="1:6" s="126" customFormat="1" x14ac:dyDescent="0.2">
      <c r="A13" s="125" t="s">
        <v>38</v>
      </c>
      <c r="B13" s="986" t="s">
        <v>359</v>
      </c>
      <c r="C13" s="976"/>
      <c r="D13" s="976"/>
      <c r="E13" s="122" t="s">
        <v>649</v>
      </c>
      <c r="F13" s="845">
        <f>'SECTION A'!F70</f>
        <v>0</v>
      </c>
    </row>
    <row r="14" spans="1:6" s="126" customFormat="1" x14ac:dyDescent="0.2">
      <c r="A14" s="125" t="s">
        <v>41</v>
      </c>
      <c r="B14" s="986" t="s">
        <v>360</v>
      </c>
      <c r="C14" s="976"/>
      <c r="D14" s="976"/>
      <c r="E14" s="122" t="s">
        <v>649</v>
      </c>
      <c r="F14" s="845">
        <f>'SECTION A'!F79</f>
        <v>0</v>
      </c>
    </row>
    <row r="15" spans="1:6" s="126" customFormat="1" x14ac:dyDescent="0.2">
      <c r="A15" s="125" t="s">
        <v>45</v>
      </c>
      <c r="B15" s="986" t="s">
        <v>650</v>
      </c>
      <c r="C15" s="976"/>
      <c r="D15" s="976"/>
      <c r="E15" s="122" t="s">
        <v>649</v>
      </c>
      <c r="F15" s="845">
        <f>'SECTION A'!F86</f>
        <v>0</v>
      </c>
    </row>
    <row r="16" spans="1:6" s="126" customFormat="1" x14ac:dyDescent="0.2">
      <c r="A16" s="125" t="s">
        <v>47</v>
      </c>
      <c r="B16" s="986" t="s">
        <v>651</v>
      </c>
      <c r="C16" s="976"/>
      <c r="D16" s="976"/>
      <c r="E16" s="122" t="s">
        <v>357</v>
      </c>
      <c r="F16" s="845">
        <f>'SECTION A'!F102</f>
        <v>0</v>
      </c>
    </row>
    <row r="17" spans="1:6" s="126" customFormat="1" x14ac:dyDescent="0.2">
      <c r="A17" s="125" t="s">
        <v>49</v>
      </c>
      <c r="B17" s="986" t="s">
        <v>361</v>
      </c>
      <c r="C17" s="976"/>
      <c r="D17" s="976"/>
      <c r="E17" s="122" t="s">
        <v>357</v>
      </c>
      <c r="F17" s="845">
        <f>'SECTION A'!F109</f>
        <v>0</v>
      </c>
    </row>
    <row r="18" spans="1:6" s="126" customFormat="1" x14ac:dyDescent="0.2">
      <c r="A18" s="125" t="s">
        <v>52</v>
      </c>
      <c r="B18" s="986" t="s">
        <v>362</v>
      </c>
      <c r="C18" s="976"/>
      <c r="D18" s="976"/>
      <c r="E18" s="122" t="s">
        <v>357</v>
      </c>
      <c r="F18" s="845">
        <f>'SECTION A'!F116</f>
        <v>0</v>
      </c>
    </row>
    <row r="19" spans="1:6" s="126" customFormat="1" x14ac:dyDescent="0.2">
      <c r="A19" s="125" t="s">
        <v>55</v>
      </c>
      <c r="B19" s="975" t="s">
        <v>652</v>
      </c>
      <c r="C19" s="976"/>
      <c r="D19" s="976"/>
      <c r="E19" s="122" t="s">
        <v>357</v>
      </c>
      <c r="F19" s="845">
        <f>'SECTION A'!F165</f>
        <v>0</v>
      </c>
    </row>
    <row r="20" spans="1:6" s="126" customFormat="1" x14ac:dyDescent="0.2">
      <c r="A20" s="125" t="s">
        <v>363</v>
      </c>
      <c r="B20" s="975" t="s">
        <v>653</v>
      </c>
      <c r="C20" s="976"/>
      <c r="D20" s="976"/>
      <c r="E20" s="122" t="s">
        <v>897</v>
      </c>
      <c r="F20" s="845">
        <f>'SECTION A'!F172</f>
        <v>0</v>
      </c>
    </row>
    <row r="21" spans="1:6" s="126" customFormat="1" x14ac:dyDescent="0.2">
      <c r="A21" s="125" t="s">
        <v>66</v>
      </c>
      <c r="B21" s="975" t="s">
        <v>365</v>
      </c>
      <c r="C21" s="976"/>
      <c r="D21" s="976"/>
      <c r="E21" s="122" t="s">
        <v>897</v>
      </c>
      <c r="F21" s="845">
        <f>'SECTION A'!F179</f>
        <v>0</v>
      </c>
    </row>
    <row r="22" spans="1:6" s="126" customFormat="1" x14ac:dyDescent="0.2">
      <c r="A22" s="125" t="s">
        <v>366</v>
      </c>
      <c r="B22" s="975" t="s">
        <v>376</v>
      </c>
      <c r="C22" s="976"/>
      <c r="D22" s="976"/>
      <c r="E22" s="122" t="s">
        <v>364</v>
      </c>
      <c r="F22" s="845"/>
    </row>
    <row r="23" spans="1:6" s="126" customFormat="1" x14ac:dyDescent="0.2">
      <c r="A23" s="125" t="s">
        <v>70</v>
      </c>
      <c r="B23" s="975" t="s">
        <v>367</v>
      </c>
      <c r="C23" s="976"/>
      <c r="D23" s="976"/>
      <c r="E23" s="122" t="s">
        <v>364</v>
      </c>
      <c r="F23" s="845">
        <f>'SECTION A'!F268</f>
        <v>0</v>
      </c>
    </row>
    <row r="24" spans="1:6" x14ac:dyDescent="0.2">
      <c r="B24" s="123"/>
      <c r="C24" s="124"/>
      <c r="D24" s="124"/>
      <c r="E24" s="122"/>
      <c r="F24" s="845"/>
    </row>
    <row r="25" spans="1:6" x14ac:dyDescent="0.2">
      <c r="B25" s="973" t="s">
        <v>368</v>
      </c>
      <c r="C25" s="974"/>
      <c r="D25" s="974"/>
      <c r="E25" s="122"/>
      <c r="F25" s="845"/>
    </row>
    <row r="26" spans="1:6" s="126" customFormat="1" x14ac:dyDescent="0.2">
      <c r="A26" s="125" t="s">
        <v>369</v>
      </c>
      <c r="B26" s="975" t="s">
        <v>370</v>
      </c>
      <c r="C26" s="976"/>
      <c r="D26" s="976"/>
      <c r="E26" s="122" t="s">
        <v>898</v>
      </c>
      <c r="F26" s="845">
        <f>'SECTION A'!F368</f>
        <v>0</v>
      </c>
    </row>
    <row r="27" spans="1:6" s="126" customFormat="1" x14ac:dyDescent="0.2">
      <c r="A27" s="125" t="s">
        <v>372</v>
      </c>
      <c r="B27" s="975" t="s">
        <v>654</v>
      </c>
      <c r="C27" s="976"/>
      <c r="D27" s="976"/>
      <c r="E27" s="122" t="s">
        <v>371</v>
      </c>
      <c r="F27" s="845">
        <f>'SECTION A'!F375</f>
        <v>0</v>
      </c>
    </row>
    <row r="28" spans="1:6" s="126" customFormat="1" x14ac:dyDescent="0.2">
      <c r="A28" s="125" t="s">
        <v>94</v>
      </c>
      <c r="B28" s="975" t="s">
        <v>373</v>
      </c>
      <c r="C28" s="976"/>
      <c r="D28" s="976"/>
      <c r="E28" s="122" t="s">
        <v>371</v>
      </c>
      <c r="F28" s="845">
        <f>'SECTION A'!F384</f>
        <v>0</v>
      </c>
    </row>
    <row r="29" spans="1:6" s="126" customFormat="1" x14ac:dyDescent="0.2">
      <c r="A29" s="125" t="s">
        <v>97</v>
      </c>
      <c r="B29" s="975" t="s">
        <v>374</v>
      </c>
      <c r="C29" s="976"/>
      <c r="D29" s="976"/>
      <c r="E29" s="122" t="s">
        <v>371</v>
      </c>
      <c r="F29" s="845">
        <f>'SECTION A'!F391</f>
        <v>0</v>
      </c>
    </row>
    <row r="30" spans="1:6" s="126" customFormat="1" x14ac:dyDescent="0.2">
      <c r="A30" s="125" t="s">
        <v>375</v>
      </c>
      <c r="B30" s="975" t="s">
        <v>655</v>
      </c>
      <c r="C30" s="976"/>
      <c r="D30" s="976"/>
      <c r="E30" s="122" t="s">
        <v>371</v>
      </c>
      <c r="F30" s="845">
        <f>'SECTION A'!F398</f>
        <v>0</v>
      </c>
    </row>
    <row r="31" spans="1:6" s="126" customFormat="1" x14ac:dyDescent="0.2">
      <c r="A31" s="125" t="s">
        <v>377</v>
      </c>
      <c r="B31" s="975" t="s">
        <v>378</v>
      </c>
      <c r="C31" s="976"/>
      <c r="D31" s="976"/>
      <c r="E31" s="122" t="s">
        <v>371</v>
      </c>
      <c r="F31" s="845">
        <f>'SECTION A'!F409</f>
        <v>0</v>
      </c>
    </row>
    <row r="32" spans="1:6" s="126" customFormat="1" x14ac:dyDescent="0.2">
      <c r="A32" s="125" t="s">
        <v>380</v>
      </c>
      <c r="B32" s="975" t="s">
        <v>381</v>
      </c>
      <c r="C32" s="976"/>
      <c r="D32" s="976"/>
      <c r="E32" s="122" t="s">
        <v>379</v>
      </c>
      <c r="F32" s="845">
        <f>'SECTION A'!F429</f>
        <v>0</v>
      </c>
    </row>
    <row r="33" spans="1:6" s="126" customFormat="1" x14ac:dyDescent="0.2">
      <c r="A33" s="125" t="s">
        <v>382</v>
      </c>
      <c r="B33" s="975" t="s">
        <v>383</v>
      </c>
      <c r="C33" s="976"/>
      <c r="D33" s="976"/>
      <c r="E33" s="122" t="s">
        <v>379</v>
      </c>
      <c r="F33" s="845">
        <f>'SECTION A'!F436</f>
        <v>0</v>
      </c>
    </row>
    <row r="34" spans="1:6" s="126" customFormat="1" x14ac:dyDescent="0.2">
      <c r="A34" s="125" t="s">
        <v>384</v>
      </c>
      <c r="B34" s="975" t="s">
        <v>385</v>
      </c>
      <c r="C34" s="976"/>
      <c r="D34" s="976"/>
      <c r="E34" s="122" t="s">
        <v>379</v>
      </c>
      <c r="F34" s="845">
        <f>'SECTION A'!F443</f>
        <v>0</v>
      </c>
    </row>
    <row r="35" spans="1:6" x14ac:dyDescent="0.2">
      <c r="B35" s="971"/>
      <c r="C35" s="972"/>
      <c r="D35" s="972"/>
      <c r="E35" s="122"/>
      <c r="F35" s="845"/>
    </row>
    <row r="36" spans="1:6" x14ac:dyDescent="0.2">
      <c r="B36" s="985" t="s">
        <v>386</v>
      </c>
      <c r="C36" s="974"/>
      <c r="D36" s="974"/>
      <c r="E36" s="122"/>
      <c r="F36" s="845"/>
    </row>
    <row r="37" spans="1:6" s="126" customFormat="1" x14ac:dyDescent="0.2">
      <c r="A37" s="125" t="s">
        <v>117</v>
      </c>
      <c r="B37" s="986" t="s">
        <v>387</v>
      </c>
      <c r="C37" s="976"/>
      <c r="D37" s="976"/>
      <c r="E37" s="122" t="s">
        <v>379</v>
      </c>
      <c r="F37" s="845">
        <f>'SECTION A'!F452</f>
        <v>0</v>
      </c>
    </row>
    <row r="38" spans="1:6" s="126" customFormat="1" x14ac:dyDescent="0.2">
      <c r="A38" s="125" t="s">
        <v>120</v>
      </c>
      <c r="B38" s="975" t="s">
        <v>388</v>
      </c>
      <c r="C38" s="976"/>
      <c r="D38" s="976"/>
      <c r="E38" s="122" t="s">
        <v>379</v>
      </c>
      <c r="F38" s="845">
        <f>'SECTION A'!F459</f>
        <v>0</v>
      </c>
    </row>
    <row r="39" spans="1:6" s="126" customFormat="1" x14ac:dyDescent="0.2">
      <c r="A39" s="125" t="s">
        <v>123</v>
      </c>
      <c r="B39" s="975" t="s">
        <v>389</v>
      </c>
      <c r="C39" s="976"/>
      <c r="D39" s="976"/>
      <c r="E39" s="122" t="s">
        <v>379</v>
      </c>
      <c r="F39" s="845">
        <f>'SECTION A'!F468</f>
        <v>0</v>
      </c>
    </row>
    <row r="40" spans="1:6" s="126" customFormat="1" x14ac:dyDescent="0.2">
      <c r="A40" s="125" t="s">
        <v>390</v>
      </c>
      <c r="B40" s="975" t="s">
        <v>391</v>
      </c>
      <c r="C40" s="976"/>
      <c r="D40" s="976"/>
      <c r="E40" s="122" t="s">
        <v>379</v>
      </c>
      <c r="F40" s="845">
        <f>'SECTION A'!F475</f>
        <v>0</v>
      </c>
    </row>
    <row r="41" spans="1:6" s="126" customFormat="1" x14ac:dyDescent="0.2">
      <c r="A41" s="125" t="s">
        <v>129</v>
      </c>
      <c r="B41" s="975" t="s">
        <v>393</v>
      </c>
      <c r="C41" s="976"/>
      <c r="D41" s="976"/>
      <c r="E41" s="122" t="s">
        <v>392</v>
      </c>
      <c r="F41" s="845">
        <f>'SECTION A'!F482</f>
        <v>0</v>
      </c>
    </row>
    <row r="42" spans="1:6" s="126" customFormat="1" x14ac:dyDescent="0.2">
      <c r="A42" s="125" t="s">
        <v>394</v>
      </c>
      <c r="B42" s="975" t="s">
        <v>395</v>
      </c>
      <c r="C42" s="976"/>
      <c r="D42" s="976"/>
      <c r="E42" s="122" t="s">
        <v>392</v>
      </c>
      <c r="F42" s="845">
        <f>'SECTION A'!F493</f>
        <v>0</v>
      </c>
    </row>
    <row r="43" spans="1:6" s="126" customFormat="1" x14ac:dyDescent="0.2">
      <c r="A43" s="125" t="s">
        <v>396</v>
      </c>
      <c r="B43" s="975" t="s">
        <v>656</v>
      </c>
      <c r="C43" s="976"/>
      <c r="D43" s="976"/>
      <c r="E43" s="122" t="s">
        <v>392</v>
      </c>
      <c r="F43" s="845">
        <f>'SECTION A'!F500</f>
        <v>0</v>
      </c>
    </row>
    <row r="44" spans="1:6" x14ac:dyDescent="0.2">
      <c r="B44" s="971"/>
      <c r="C44" s="972"/>
      <c r="D44" s="972"/>
      <c r="E44" s="122"/>
      <c r="F44" s="845"/>
    </row>
    <row r="45" spans="1:6" x14ac:dyDescent="0.2">
      <c r="B45" s="973" t="s">
        <v>397</v>
      </c>
      <c r="C45" s="974"/>
      <c r="D45" s="974"/>
      <c r="E45" s="122"/>
      <c r="F45" s="845"/>
    </row>
    <row r="46" spans="1:6" s="126" customFormat="1" x14ac:dyDescent="0.2">
      <c r="A46" s="125" t="s">
        <v>139</v>
      </c>
      <c r="B46" s="975" t="s">
        <v>398</v>
      </c>
      <c r="C46" s="976"/>
      <c r="D46" s="976"/>
      <c r="E46" s="122" t="s">
        <v>392</v>
      </c>
      <c r="F46" s="845">
        <f>'SECTION A'!F521</f>
        <v>0</v>
      </c>
    </row>
    <row r="47" spans="1:6" s="126" customFormat="1" x14ac:dyDescent="0.2">
      <c r="A47" s="125" t="s">
        <v>399</v>
      </c>
      <c r="B47" s="975" t="s">
        <v>400</v>
      </c>
      <c r="C47" s="976"/>
      <c r="D47" s="976"/>
      <c r="E47" s="122" t="s">
        <v>401</v>
      </c>
      <c r="F47" s="845">
        <f>'SECTION A'!F532</f>
        <v>0</v>
      </c>
    </row>
    <row r="48" spans="1:6" s="126" customFormat="1" x14ac:dyDescent="0.2">
      <c r="A48" s="125" t="s">
        <v>402</v>
      </c>
      <c r="B48" s="975" t="s">
        <v>403</v>
      </c>
      <c r="C48" s="976"/>
      <c r="D48" s="976"/>
      <c r="E48" s="122" t="s">
        <v>401</v>
      </c>
      <c r="F48" s="845">
        <f>'SECTION A'!F539</f>
        <v>0</v>
      </c>
    </row>
    <row r="49" spans="1:6" s="126" customFormat="1" x14ac:dyDescent="0.2">
      <c r="A49" s="125" t="s">
        <v>404</v>
      </c>
      <c r="B49" s="975" t="s">
        <v>405</v>
      </c>
      <c r="C49" s="976"/>
      <c r="D49" s="976"/>
      <c r="E49" s="122" t="s">
        <v>401</v>
      </c>
      <c r="F49" s="845">
        <f>'SECTION A'!F553</f>
        <v>0</v>
      </c>
    </row>
    <row r="50" spans="1:6" s="126" customFormat="1" x14ac:dyDescent="0.2">
      <c r="A50" s="125" t="s">
        <v>406</v>
      </c>
      <c r="B50" s="975" t="s">
        <v>407</v>
      </c>
      <c r="C50" s="976"/>
      <c r="D50" s="976"/>
      <c r="E50" s="122" t="s">
        <v>408</v>
      </c>
      <c r="F50" s="845">
        <f>'SECTION A'!F560</f>
        <v>0</v>
      </c>
    </row>
    <row r="51" spans="1:6" s="126" customFormat="1" x14ac:dyDescent="0.2">
      <c r="A51" s="291"/>
      <c r="B51" s="292"/>
      <c r="C51" s="128"/>
      <c r="D51" s="128"/>
      <c r="E51" s="290"/>
      <c r="F51" s="846"/>
    </row>
    <row r="52" spans="1:6" x14ac:dyDescent="0.2">
      <c r="B52" s="973" t="s">
        <v>410</v>
      </c>
      <c r="C52" s="974"/>
      <c r="D52" s="974"/>
      <c r="E52" s="122"/>
      <c r="F52" s="845"/>
    </row>
    <row r="53" spans="1:6" s="126" customFormat="1" x14ac:dyDescent="0.2">
      <c r="A53" s="125" t="s">
        <v>411</v>
      </c>
      <c r="B53" s="975" t="s">
        <v>657</v>
      </c>
      <c r="C53" s="976"/>
      <c r="D53" s="976"/>
      <c r="E53" s="122" t="s">
        <v>408</v>
      </c>
      <c r="F53" s="845">
        <f>'SECTION A'!F583</f>
        <v>0</v>
      </c>
    </row>
    <row r="54" spans="1:6" s="126" customFormat="1" x14ac:dyDescent="0.2">
      <c r="A54" s="125" t="s">
        <v>412</v>
      </c>
      <c r="B54" s="975" t="s">
        <v>658</v>
      </c>
      <c r="C54" s="976"/>
      <c r="D54" s="976"/>
      <c r="E54" s="122" t="s">
        <v>414</v>
      </c>
      <c r="F54" s="845">
        <f>'SECTION A'!F607</f>
        <v>0</v>
      </c>
    </row>
    <row r="55" spans="1:6" s="126" customFormat="1" x14ac:dyDescent="0.2">
      <c r="A55" s="125" t="s">
        <v>413</v>
      </c>
      <c r="B55" s="975" t="s">
        <v>659</v>
      </c>
      <c r="C55" s="976"/>
      <c r="D55" s="976"/>
      <c r="E55" s="122" t="s">
        <v>414</v>
      </c>
      <c r="F55" s="845">
        <f>'SECTION A'!F620</f>
        <v>0</v>
      </c>
    </row>
    <row r="56" spans="1:6" s="126" customFormat="1" x14ac:dyDescent="0.2">
      <c r="A56" s="125" t="s">
        <v>415</v>
      </c>
      <c r="B56" s="975" t="s">
        <v>660</v>
      </c>
      <c r="C56" s="976"/>
      <c r="D56" s="976"/>
      <c r="E56" s="122" t="s">
        <v>414</v>
      </c>
      <c r="F56" s="845">
        <f>'SECTION A'!F631</f>
        <v>0</v>
      </c>
    </row>
    <row r="57" spans="1:6" x14ac:dyDescent="0.2">
      <c r="B57" s="971"/>
      <c r="C57" s="972"/>
      <c r="D57" s="972"/>
      <c r="E57" s="116"/>
      <c r="F57" s="845"/>
    </row>
    <row r="58" spans="1:6" x14ac:dyDescent="0.2">
      <c r="B58" s="973" t="s">
        <v>416</v>
      </c>
      <c r="C58" s="974"/>
      <c r="D58" s="974"/>
      <c r="E58" s="116"/>
      <c r="F58" s="845"/>
    </row>
    <row r="59" spans="1:6" s="126" customFormat="1" x14ac:dyDescent="0.2">
      <c r="A59" s="125" t="s">
        <v>417</v>
      </c>
      <c r="B59" s="975" t="s">
        <v>661</v>
      </c>
      <c r="C59" s="976"/>
      <c r="D59" s="976"/>
      <c r="E59" s="122" t="s">
        <v>418</v>
      </c>
      <c r="F59" s="845">
        <f>'SECTION A'!F654</f>
        <v>0</v>
      </c>
    </row>
    <row r="60" spans="1:6" s="126" customFormat="1" x14ac:dyDescent="0.2">
      <c r="A60" s="291"/>
      <c r="B60" s="292"/>
      <c r="C60" s="128"/>
      <c r="D60" s="128"/>
      <c r="E60" s="116"/>
      <c r="F60" s="846"/>
    </row>
    <row r="61" spans="1:6" s="126" customFormat="1" x14ac:dyDescent="0.2">
      <c r="A61" s="115"/>
      <c r="B61" s="123"/>
      <c r="C61" s="124"/>
      <c r="D61" s="969" t="s">
        <v>409</v>
      </c>
      <c r="E61" s="970"/>
      <c r="F61" s="968">
        <f>SUM(F8:F59)</f>
        <v>0</v>
      </c>
    </row>
    <row r="62" spans="1:6" x14ac:dyDescent="0.2">
      <c r="B62" s="123"/>
      <c r="C62" s="124"/>
      <c r="D62" s="969"/>
      <c r="E62" s="970"/>
      <c r="F62" s="968"/>
    </row>
    <row r="63" spans="1:6" x14ac:dyDescent="0.2">
      <c r="A63" s="288"/>
      <c r="B63" s="289"/>
      <c r="C63" s="124"/>
      <c r="D63" s="116"/>
      <c r="E63" s="116"/>
      <c r="F63" s="846"/>
    </row>
    <row r="64" spans="1:6" x14ac:dyDescent="0.2">
      <c r="B64" s="973" t="s">
        <v>419</v>
      </c>
      <c r="C64" s="974"/>
      <c r="D64" s="974"/>
      <c r="E64" s="116"/>
      <c r="F64" s="845"/>
    </row>
    <row r="65" spans="1:6" x14ac:dyDescent="0.2">
      <c r="B65" s="120"/>
      <c r="C65" s="121"/>
      <c r="D65" s="121"/>
      <c r="E65" s="116"/>
      <c r="F65" s="845"/>
    </row>
    <row r="66" spans="1:6" s="126" customFormat="1" x14ac:dyDescent="0.2">
      <c r="A66" s="125" t="s">
        <v>420</v>
      </c>
      <c r="B66" s="975" t="s">
        <v>185</v>
      </c>
      <c r="C66" s="976"/>
      <c r="D66" s="976"/>
      <c r="E66" s="116"/>
      <c r="F66" s="845"/>
    </row>
    <row r="67" spans="1:6" s="126" customFormat="1" x14ac:dyDescent="0.2">
      <c r="A67" s="125" t="s">
        <v>184</v>
      </c>
      <c r="B67" s="975" t="s">
        <v>185</v>
      </c>
      <c r="C67" s="976"/>
      <c r="D67" s="976"/>
      <c r="E67" s="116" t="s">
        <v>662</v>
      </c>
      <c r="F67" s="845">
        <f>'SECTION B'!F10</f>
        <v>0</v>
      </c>
    </row>
    <row r="68" spans="1:6" x14ac:dyDescent="0.2">
      <c r="B68" s="123"/>
      <c r="C68" s="124"/>
      <c r="D68" s="124"/>
      <c r="E68" s="116"/>
      <c r="F68" s="845"/>
    </row>
    <row r="69" spans="1:6" x14ac:dyDescent="0.2">
      <c r="A69" s="115" t="s">
        <v>187</v>
      </c>
      <c r="B69" s="973" t="s">
        <v>421</v>
      </c>
      <c r="C69" s="974"/>
      <c r="D69" s="974"/>
      <c r="E69" s="116"/>
      <c r="F69" s="845"/>
    </row>
    <row r="70" spans="1:6" s="126" customFormat="1" x14ac:dyDescent="0.2">
      <c r="A70" s="125" t="s">
        <v>422</v>
      </c>
      <c r="B70" s="975" t="s">
        <v>189</v>
      </c>
      <c r="C70" s="976"/>
      <c r="D70" s="976"/>
      <c r="E70" s="116" t="s">
        <v>662</v>
      </c>
      <c r="F70" s="845">
        <f>'SECTION B'!F17</f>
        <v>0</v>
      </c>
    </row>
    <row r="71" spans="1:6" s="126" customFormat="1" x14ac:dyDescent="0.2">
      <c r="A71" s="125" t="s">
        <v>190</v>
      </c>
      <c r="B71" s="975" t="s">
        <v>191</v>
      </c>
      <c r="C71" s="976"/>
      <c r="D71" s="976"/>
      <c r="E71" s="116" t="s">
        <v>662</v>
      </c>
      <c r="F71" s="845">
        <f>'SECTION B'!F22</f>
        <v>0</v>
      </c>
    </row>
    <row r="72" spans="1:6" s="126" customFormat="1" x14ac:dyDescent="0.2">
      <c r="A72" s="125" t="s">
        <v>423</v>
      </c>
      <c r="B72" s="975" t="s">
        <v>193</v>
      </c>
      <c r="C72" s="976"/>
      <c r="D72" s="976"/>
      <c r="E72" s="116" t="s">
        <v>662</v>
      </c>
      <c r="F72" s="845">
        <f>'SECTION B'!F27</f>
        <v>0</v>
      </c>
    </row>
    <row r="73" spans="1:6" s="126" customFormat="1" x14ac:dyDescent="0.2">
      <c r="A73" s="125" t="s">
        <v>424</v>
      </c>
      <c r="B73" s="975" t="s">
        <v>195</v>
      </c>
      <c r="C73" s="976"/>
      <c r="D73" s="976"/>
      <c r="E73" s="116" t="s">
        <v>662</v>
      </c>
      <c r="F73" s="845">
        <f>'SECTION B'!F32</f>
        <v>0</v>
      </c>
    </row>
    <row r="74" spans="1:6" s="126" customFormat="1" x14ac:dyDescent="0.2">
      <c r="A74" s="125" t="s">
        <v>425</v>
      </c>
      <c r="B74" s="975" t="s">
        <v>197</v>
      </c>
      <c r="C74" s="976"/>
      <c r="D74" s="976"/>
      <c r="E74" s="116" t="s">
        <v>662</v>
      </c>
      <c r="F74" s="845">
        <f>'SECTION B'!F37</f>
        <v>0</v>
      </c>
    </row>
    <row r="75" spans="1:6" s="126" customFormat="1" x14ac:dyDescent="0.2">
      <c r="A75" s="125" t="s">
        <v>198</v>
      </c>
      <c r="B75" s="975" t="s">
        <v>199</v>
      </c>
      <c r="C75" s="976"/>
      <c r="D75" s="976"/>
      <c r="E75" s="116" t="s">
        <v>662</v>
      </c>
      <c r="F75" s="845">
        <f>'SECTION B'!F44</f>
        <v>0</v>
      </c>
    </row>
    <row r="76" spans="1:6" x14ac:dyDescent="0.2">
      <c r="B76" s="123"/>
      <c r="C76" s="124"/>
      <c r="D76" s="124"/>
      <c r="E76" s="116"/>
      <c r="F76" s="845"/>
    </row>
    <row r="77" spans="1:6" x14ac:dyDescent="0.2">
      <c r="A77" s="115" t="s">
        <v>426</v>
      </c>
      <c r="B77" s="973" t="s">
        <v>427</v>
      </c>
      <c r="C77" s="974"/>
      <c r="D77" s="974"/>
      <c r="E77" s="116"/>
      <c r="F77" s="845"/>
    </row>
    <row r="78" spans="1:6" s="126" customFormat="1" x14ac:dyDescent="0.2">
      <c r="A78" s="125" t="s">
        <v>202</v>
      </c>
      <c r="B78" s="975" t="s">
        <v>203</v>
      </c>
      <c r="C78" s="976"/>
      <c r="D78" s="976"/>
      <c r="E78" s="116" t="s">
        <v>663</v>
      </c>
      <c r="F78" s="845"/>
    </row>
    <row r="79" spans="1:6" s="126" customFormat="1" x14ac:dyDescent="0.2">
      <c r="A79" s="125" t="s">
        <v>428</v>
      </c>
      <c r="B79" s="975" t="s">
        <v>205</v>
      </c>
      <c r="C79" s="976"/>
      <c r="D79" s="976"/>
      <c r="E79" s="116" t="s">
        <v>663</v>
      </c>
      <c r="F79" s="845">
        <f>'SECTION B'!F59</f>
        <v>0</v>
      </c>
    </row>
    <row r="80" spans="1:6" s="126" customFormat="1" x14ac:dyDescent="0.2">
      <c r="A80" s="125" t="s">
        <v>206</v>
      </c>
      <c r="B80" s="975" t="s">
        <v>207</v>
      </c>
      <c r="C80" s="976"/>
      <c r="D80" s="976"/>
      <c r="E80" s="116" t="s">
        <v>663</v>
      </c>
      <c r="F80" s="845">
        <f>'SECTION B'!F64</f>
        <v>0</v>
      </c>
    </row>
    <row r="81" spans="1:6" s="126" customFormat="1" x14ac:dyDescent="0.2">
      <c r="A81" s="125" t="s">
        <v>429</v>
      </c>
      <c r="B81" s="975" t="s">
        <v>209</v>
      </c>
      <c r="C81" s="976"/>
      <c r="D81" s="976"/>
      <c r="E81" s="116" t="s">
        <v>663</v>
      </c>
      <c r="F81" s="845">
        <f>'SECTION B'!F69</f>
        <v>0</v>
      </c>
    </row>
    <row r="82" spans="1:6" s="126" customFormat="1" x14ac:dyDescent="0.2">
      <c r="A82" s="125" t="s">
        <v>210</v>
      </c>
      <c r="B82" s="975" t="s">
        <v>211</v>
      </c>
      <c r="C82" s="976"/>
      <c r="D82" s="976"/>
      <c r="E82" s="116" t="s">
        <v>663</v>
      </c>
      <c r="F82" s="845">
        <f>'SECTION B'!F74</f>
        <v>0</v>
      </c>
    </row>
    <row r="83" spans="1:6" s="126" customFormat="1" x14ac:dyDescent="0.2">
      <c r="A83" s="125" t="s">
        <v>430</v>
      </c>
      <c r="B83" s="975" t="s">
        <v>213</v>
      </c>
      <c r="C83" s="976"/>
      <c r="D83" s="976"/>
      <c r="E83" s="116" t="s">
        <v>663</v>
      </c>
      <c r="F83" s="845">
        <f>'SECTION B'!F79</f>
        <v>0</v>
      </c>
    </row>
    <row r="84" spans="1:6" s="126" customFormat="1" x14ac:dyDescent="0.2">
      <c r="A84" s="125" t="s">
        <v>431</v>
      </c>
      <c r="B84" s="975" t="s">
        <v>215</v>
      </c>
      <c r="C84" s="976"/>
      <c r="D84" s="976"/>
      <c r="E84" s="116" t="s">
        <v>663</v>
      </c>
      <c r="F84" s="845">
        <f>'SECTION B'!F84</f>
        <v>0</v>
      </c>
    </row>
    <row r="85" spans="1:6" s="126" customFormat="1" x14ac:dyDescent="0.2">
      <c r="A85" s="125" t="s">
        <v>216</v>
      </c>
      <c r="B85" s="975" t="s">
        <v>217</v>
      </c>
      <c r="C85" s="976"/>
      <c r="D85" s="976"/>
      <c r="E85" s="116" t="s">
        <v>663</v>
      </c>
      <c r="F85" s="845">
        <f>'SECTION B'!F89</f>
        <v>0</v>
      </c>
    </row>
    <row r="86" spans="1:6" s="126" customFormat="1" x14ac:dyDescent="0.2">
      <c r="A86" s="125" t="s">
        <v>220</v>
      </c>
      <c r="B86" s="975" t="s">
        <v>219</v>
      </c>
      <c r="C86" s="976"/>
      <c r="D86" s="976"/>
      <c r="E86" s="116" t="s">
        <v>663</v>
      </c>
      <c r="F86" s="845">
        <f>'SECTION B'!F94</f>
        <v>0</v>
      </c>
    </row>
    <row r="87" spans="1:6" s="126" customFormat="1" x14ac:dyDescent="0.2">
      <c r="A87" s="125" t="s">
        <v>221</v>
      </c>
      <c r="B87" s="975" t="s">
        <v>222</v>
      </c>
      <c r="C87" s="976"/>
      <c r="D87" s="976"/>
      <c r="E87" s="116" t="s">
        <v>664</v>
      </c>
      <c r="F87" s="845">
        <f>'SECTION B'!F104</f>
        <v>0</v>
      </c>
    </row>
    <row r="88" spans="1:6" s="126" customFormat="1" x14ac:dyDescent="0.2">
      <c r="A88" s="125" t="s">
        <v>432</v>
      </c>
      <c r="B88" s="975" t="s">
        <v>224</v>
      </c>
      <c r="C88" s="976"/>
      <c r="D88" s="976"/>
      <c r="E88" s="116" t="s">
        <v>664</v>
      </c>
      <c r="F88" s="845">
        <f>'SECTION B'!F109</f>
        <v>0</v>
      </c>
    </row>
    <row r="89" spans="1:6" s="126" customFormat="1" x14ac:dyDescent="0.2">
      <c r="A89" s="125"/>
      <c r="B89" s="127"/>
      <c r="C89" s="128"/>
      <c r="D89" s="128"/>
      <c r="E89" s="116"/>
      <c r="F89" s="845"/>
    </row>
    <row r="90" spans="1:6" s="126" customFormat="1" x14ac:dyDescent="0.2">
      <c r="A90" s="125" t="s">
        <v>433</v>
      </c>
      <c r="B90" s="977" t="s">
        <v>434</v>
      </c>
      <c r="C90" s="978"/>
      <c r="D90" s="978"/>
      <c r="E90" s="116"/>
      <c r="F90" s="845"/>
    </row>
    <row r="91" spans="1:6" s="126" customFormat="1" x14ac:dyDescent="0.2">
      <c r="A91" s="125" t="s">
        <v>435</v>
      </c>
      <c r="B91" s="975" t="s">
        <v>228</v>
      </c>
      <c r="C91" s="976"/>
      <c r="D91" s="976"/>
      <c r="E91" s="116" t="s">
        <v>664</v>
      </c>
      <c r="F91" s="845">
        <f>'SECTION B'!F116</f>
        <v>0</v>
      </c>
    </row>
    <row r="92" spans="1:6" s="126" customFormat="1" x14ac:dyDescent="0.2">
      <c r="A92" s="125" t="s">
        <v>436</v>
      </c>
      <c r="B92" s="975" t="s">
        <v>230</v>
      </c>
      <c r="C92" s="976"/>
      <c r="D92" s="976"/>
      <c r="E92" s="116" t="s">
        <v>664</v>
      </c>
      <c r="F92" s="845">
        <f>'SECTION B'!F121</f>
        <v>0</v>
      </c>
    </row>
    <row r="93" spans="1:6" s="126" customFormat="1" x14ac:dyDescent="0.2">
      <c r="A93" s="125" t="s">
        <v>231</v>
      </c>
      <c r="B93" s="975" t="s">
        <v>232</v>
      </c>
      <c r="C93" s="976"/>
      <c r="D93" s="976"/>
      <c r="E93" s="116" t="s">
        <v>664</v>
      </c>
      <c r="F93" s="845">
        <f>'SECTION B'!F126</f>
        <v>0</v>
      </c>
    </row>
    <row r="94" spans="1:6" s="126" customFormat="1" x14ac:dyDescent="0.2">
      <c r="A94" s="125" t="s">
        <v>437</v>
      </c>
      <c r="B94" s="975" t="s">
        <v>234</v>
      </c>
      <c r="C94" s="976"/>
      <c r="D94" s="976"/>
      <c r="E94" s="116" t="s">
        <v>664</v>
      </c>
      <c r="F94" s="845">
        <f>'SECTION B'!F131</f>
        <v>0</v>
      </c>
    </row>
    <row r="95" spans="1:6" s="126" customFormat="1" x14ac:dyDescent="0.2">
      <c r="A95" s="125" t="s">
        <v>438</v>
      </c>
      <c r="B95" s="975" t="s">
        <v>236</v>
      </c>
      <c r="C95" s="976"/>
      <c r="D95" s="976"/>
      <c r="E95" s="116" t="s">
        <v>664</v>
      </c>
      <c r="F95" s="845">
        <f>'SECTION B'!F136</f>
        <v>0</v>
      </c>
    </row>
    <row r="96" spans="1:6" s="126" customFormat="1" x14ac:dyDescent="0.2">
      <c r="A96" s="291"/>
      <c r="B96" s="292"/>
      <c r="C96" s="128"/>
      <c r="D96" s="128"/>
      <c r="E96" s="116"/>
      <c r="F96" s="846"/>
    </row>
    <row r="97" spans="1:6" x14ac:dyDescent="0.2">
      <c r="A97" s="129" t="s">
        <v>439</v>
      </c>
      <c r="B97" s="983" t="s">
        <v>440</v>
      </c>
      <c r="C97" s="984"/>
      <c r="D97" s="984"/>
      <c r="E97" s="116"/>
      <c r="F97" s="845"/>
    </row>
    <row r="98" spans="1:6" s="126" customFormat="1" x14ac:dyDescent="0.2">
      <c r="A98" s="125" t="s">
        <v>441</v>
      </c>
      <c r="B98" s="975" t="s">
        <v>240</v>
      </c>
      <c r="C98" s="976"/>
      <c r="D98" s="976"/>
      <c r="E98" s="116" t="s">
        <v>664</v>
      </c>
      <c r="F98" s="845">
        <f>'SECTION B'!F143</f>
        <v>0</v>
      </c>
    </row>
    <row r="99" spans="1:6" s="126" customFormat="1" x14ac:dyDescent="0.2">
      <c r="A99" s="125" t="s">
        <v>442</v>
      </c>
      <c r="B99" s="975" t="s">
        <v>242</v>
      </c>
      <c r="C99" s="976"/>
      <c r="D99" s="976"/>
      <c r="E99" s="116" t="s">
        <v>664</v>
      </c>
      <c r="F99" s="845">
        <f>'SECTION B'!F148</f>
        <v>0</v>
      </c>
    </row>
    <row r="100" spans="1:6" s="126" customFormat="1" x14ac:dyDescent="0.2">
      <c r="A100" s="125" t="s">
        <v>443</v>
      </c>
      <c r="B100" s="975" t="s">
        <v>244</v>
      </c>
      <c r="C100" s="976"/>
      <c r="D100" s="976"/>
      <c r="E100" s="116" t="s">
        <v>665</v>
      </c>
      <c r="F100" s="845">
        <f>'SECTION B'!F153</f>
        <v>0</v>
      </c>
    </row>
    <row r="101" spans="1:6" s="126" customFormat="1" x14ac:dyDescent="0.2">
      <c r="A101" s="125" t="s">
        <v>245</v>
      </c>
      <c r="B101" s="975" t="s">
        <v>444</v>
      </c>
      <c r="C101" s="976"/>
      <c r="D101" s="976"/>
      <c r="E101" s="116" t="s">
        <v>665</v>
      </c>
      <c r="F101" s="845">
        <f>'SECTION B'!F158</f>
        <v>0</v>
      </c>
    </row>
    <row r="102" spans="1:6" x14ac:dyDescent="0.2">
      <c r="B102" s="123"/>
      <c r="C102" s="124"/>
      <c r="D102" s="124"/>
      <c r="E102" s="116"/>
      <c r="F102" s="845"/>
    </row>
    <row r="103" spans="1:6" x14ac:dyDescent="0.2">
      <c r="A103" s="115" t="s">
        <v>445</v>
      </c>
      <c r="B103" s="973" t="s">
        <v>446</v>
      </c>
      <c r="C103" s="974"/>
      <c r="D103" s="974"/>
      <c r="E103" s="116"/>
      <c r="F103" s="845"/>
    </row>
    <row r="104" spans="1:6" s="126" customFormat="1" x14ac:dyDescent="0.2">
      <c r="A104" s="125" t="s">
        <v>447</v>
      </c>
      <c r="B104" s="975" t="s">
        <v>250</v>
      </c>
      <c r="C104" s="976"/>
      <c r="D104" s="976"/>
      <c r="E104" s="116" t="s">
        <v>665</v>
      </c>
      <c r="F104" s="845">
        <f>'SECTION B'!F165</f>
        <v>0</v>
      </c>
    </row>
    <row r="105" spans="1:6" s="126" customFormat="1" x14ac:dyDescent="0.2">
      <c r="A105" s="125" t="s">
        <v>448</v>
      </c>
      <c r="B105" s="975" t="s">
        <v>252</v>
      </c>
      <c r="C105" s="976"/>
      <c r="D105" s="976"/>
      <c r="E105" s="116" t="s">
        <v>665</v>
      </c>
      <c r="F105" s="845">
        <f>'SECTION B'!F170</f>
        <v>0</v>
      </c>
    </row>
    <row r="106" spans="1:6" s="126" customFormat="1" x14ac:dyDescent="0.2">
      <c r="A106" s="125" t="s">
        <v>449</v>
      </c>
      <c r="B106" s="975" t="s">
        <v>254</v>
      </c>
      <c r="C106" s="976"/>
      <c r="D106" s="976"/>
      <c r="E106" s="116" t="s">
        <v>665</v>
      </c>
      <c r="F106" s="845">
        <f>'SECTION B'!F175</f>
        <v>0</v>
      </c>
    </row>
    <row r="107" spans="1:6" s="126" customFormat="1" x14ac:dyDescent="0.2">
      <c r="A107" s="125" t="s">
        <v>450</v>
      </c>
      <c r="B107" s="975" t="s">
        <v>256</v>
      </c>
      <c r="C107" s="976"/>
      <c r="D107" s="976"/>
      <c r="E107" s="116" t="s">
        <v>665</v>
      </c>
      <c r="F107" s="845">
        <f>'SECTION B'!F180</f>
        <v>0</v>
      </c>
    </row>
    <row r="108" spans="1:6" s="126" customFormat="1" x14ac:dyDescent="0.2">
      <c r="A108" s="125" t="s">
        <v>451</v>
      </c>
      <c r="B108" s="975" t="s">
        <v>258</v>
      </c>
      <c r="C108" s="976"/>
      <c r="D108" s="976"/>
      <c r="E108" s="116" t="s">
        <v>665</v>
      </c>
      <c r="F108" s="845">
        <f>'SECTION B'!F185</f>
        <v>0</v>
      </c>
    </row>
    <row r="109" spans="1:6" s="126" customFormat="1" x14ac:dyDescent="0.2">
      <c r="A109" s="125" t="s">
        <v>452</v>
      </c>
      <c r="B109" s="975" t="s">
        <v>260</v>
      </c>
      <c r="C109" s="976"/>
      <c r="D109" s="976"/>
      <c r="E109" s="116" t="s">
        <v>665</v>
      </c>
      <c r="F109" s="845">
        <f>'SECTION B'!F190</f>
        <v>0</v>
      </c>
    </row>
    <row r="110" spans="1:6" x14ac:dyDescent="0.2">
      <c r="B110" s="971"/>
      <c r="C110" s="972"/>
      <c r="D110" s="972"/>
      <c r="E110" s="116"/>
      <c r="F110" s="845"/>
    </row>
    <row r="111" spans="1:6" x14ac:dyDescent="0.2">
      <c r="A111" s="115" t="s">
        <v>261</v>
      </c>
      <c r="B111" s="973" t="s">
        <v>453</v>
      </c>
      <c r="C111" s="974"/>
      <c r="D111" s="974"/>
      <c r="E111" s="116"/>
      <c r="F111" s="845"/>
    </row>
    <row r="112" spans="1:6" s="126" customFormat="1" x14ac:dyDescent="0.2">
      <c r="A112" s="125" t="s">
        <v>263</v>
      </c>
      <c r="B112" s="975" t="s">
        <v>264</v>
      </c>
      <c r="C112" s="976"/>
      <c r="D112" s="976"/>
      <c r="E112" s="116" t="s">
        <v>665</v>
      </c>
      <c r="F112" s="845">
        <f>'SECTION B'!F197</f>
        <v>0</v>
      </c>
    </row>
    <row r="113" spans="1:6" s="126" customFormat="1" x14ac:dyDescent="0.2">
      <c r="A113" s="125" t="s">
        <v>454</v>
      </c>
      <c r="B113" s="975" t="s">
        <v>266</v>
      </c>
      <c r="C113" s="976"/>
      <c r="D113" s="976"/>
      <c r="E113" s="116" t="s">
        <v>666</v>
      </c>
      <c r="F113" s="845">
        <f>'SECTION B'!F203</f>
        <v>0</v>
      </c>
    </row>
    <row r="114" spans="1:6" s="126" customFormat="1" x14ac:dyDescent="0.2">
      <c r="A114" s="125" t="s">
        <v>267</v>
      </c>
      <c r="B114" s="975" t="s">
        <v>268</v>
      </c>
      <c r="C114" s="976"/>
      <c r="D114" s="976"/>
      <c r="E114" s="116" t="s">
        <v>666</v>
      </c>
      <c r="F114" s="845">
        <f>'SECTION B'!F208</f>
        <v>0</v>
      </c>
    </row>
    <row r="115" spans="1:6" s="126" customFormat="1" x14ac:dyDescent="0.2">
      <c r="A115" s="125" t="s">
        <v>455</v>
      </c>
      <c r="B115" s="975" t="s">
        <v>270</v>
      </c>
      <c r="C115" s="976"/>
      <c r="D115" s="976"/>
      <c r="E115" s="116" t="s">
        <v>666</v>
      </c>
      <c r="F115" s="845">
        <f>'SECTION B'!F213</f>
        <v>0</v>
      </c>
    </row>
    <row r="116" spans="1:6" s="126" customFormat="1" x14ac:dyDescent="0.2">
      <c r="A116" s="125" t="s">
        <v>271</v>
      </c>
      <c r="B116" s="975" t="s">
        <v>272</v>
      </c>
      <c r="C116" s="976"/>
      <c r="D116" s="976"/>
      <c r="E116" s="116" t="s">
        <v>666</v>
      </c>
      <c r="F116" s="845">
        <f>'SECTION B'!F218</f>
        <v>0</v>
      </c>
    </row>
    <row r="117" spans="1:6" x14ac:dyDescent="0.2">
      <c r="B117" s="971"/>
      <c r="C117" s="972"/>
      <c r="D117" s="972"/>
      <c r="E117" s="116"/>
      <c r="F117" s="845"/>
    </row>
    <row r="118" spans="1:6" x14ac:dyDescent="0.2">
      <c r="A118" s="288"/>
      <c r="B118" s="289"/>
      <c r="C118" s="124"/>
      <c r="D118" s="124"/>
      <c r="E118" s="116"/>
      <c r="F118" s="846"/>
    </row>
    <row r="119" spans="1:6" x14ac:dyDescent="0.2">
      <c r="B119" s="123"/>
      <c r="C119" s="124"/>
      <c r="D119" s="969" t="s">
        <v>409</v>
      </c>
      <c r="E119" s="970"/>
      <c r="F119" s="968">
        <f>SUM(F67:F116)</f>
        <v>0</v>
      </c>
    </row>
    <row r="120" spans="1:6" x14ac:dyDescent="0.2">
      <c r="B120" s="123"/>
      <c r="C120" s="124"/>
      <c r="D120" s="969"/>
      <c r="E120" s="970"/>
      <c r="F120" s="968"/>
    </row>
    <row r="121" spans="1:6" x14ac:dyDescent="0.2">
      <c r="A121" s="288"/>
      <c r="B121" s="289"/>
      <c r="C121" s="124"/>
      <c r="D121" s="124"/>
      <c r="E121" s="116"/>
      <c r="F121" s="846"/>
    </row>
    <row r="122" spans="1:6" x14ac:dyDescent="0.2">
      <c r="A122" s="115" t="s">
        <v>456</v>
      </c>
      <c r="B122" s="973" t="s">
        <v>457</v>
      </c>
      <c r="C122" s="974"/>
      <c r="D122" s="974"/>
      <c r="E122" s="116"/>
      <c r="F122" s="845"/>
    </row>
    <row r="123" spans="1:6" s="126" customFormat="1" x14ac:dyDescent="0.2">
      <c r="A123" s="125" t="s">
        <v>458</v>
      </c>
      <c r="B123" s="975" t="s">
        <v>276</v>
      </c>
      <c r="C123" s="976"/>
      <c r="D123" s="976"/>
      <c r="E123" s="116" t="s">
        <v>666</v>
      </c>
      <c r="F123" s="845">
        <f>'SECTION B'!F225</f>
        <v>0</v>
      </c>
    </row>
    <row r="124" spans="1:6" x14ac:dyDescent="0.2">
      <c r="B124" s="123"/>
      <c r="C124" s="124"/>
      <c r="D124" s="124"/>
      <c r="E124" s="116"/>
      <c r="F124" s="845"/>
    </row>
    <row r="125" spans="1:6" x14ac:dyDescent="0.2">
      <c r="A125" s="115" t="s">
        <v>459</v>
      </c>
      <c r="B125" s="973" t="s">
        <v>460</v>
      </c>
      <c r="C125" s="974"/>
      <c r="D125" s="974"/>
      <c r="E125" s="116"/>
      <c r="F125" s="845"/>
    </row>
    <row r="126" spans="1:6" s="126" customFormat="1" x14ac:dyDescent="0.2">
      <c r="A126" s="125" t="s">
        <v>279</v>
      </c>
      <c r="B126" s="975" t="s">
        <v>280</v>
      </c>
      <c r="C126" s="976"/>
      <c r="D126" s="976"/>
      <c r="E126" s="116" t="s">
        <v>666</v>
      </c>
      <c r="F126" s="845">
        <f>'SECTION B'!F232</f>
        <v>0</v>
      </c>
    </row>
    <row r="127" spans="1:6" s="126" customFormat="1" x14ac:dyDescent="0.2">
      <c r="A127" s="125" t="s">
        <v>281</v>
      </c>
      <c r="B127" s="975" t="s">
        <v>282</v>
      </c>
      <c r="C127" s="976"/>
      <c r="D127" s="976"/>
      <c r="E127" s="116" t="s">
        <v>666</v>
      </c>
      <c r="F127" s="845">
        <f>'SECTION B'!F237</f>
        <v>0</v>
      </c>
    </row>
    <row r="128" spans="1:6" s="126" customFormat="1" x14ac:dyDescent="0.2">
      <c r="A128" s="125" t="s">
        <v>283</v>
      </c>
      <c r="B128" s="975" t="s">
        <v>284</v>
      </c>
      <c r="C128" s="976"/>
      <c r="D128" s="976"/>
      <c r="E128" s="116" t="s">
        <v>666</v>
      </c>
      <c r="F128" s="845">
        <f>'SECTION B'!F242</f>
        <v>0</v>
      </c>
    </row>
    <row r="129" spans="1:6" x14ac:dyDescent="0.2">
      <c r="B129" s="971"/>
      <c r="C129" s="972"/>
      <c r="D129" s="972"/>
      <c r="E129" s="116"/>
      <c r="F129" s="845"/>
    </row>
    <row r="130" spans="1:6" x14ac:dyDescent="0.2">
      <c r="A130" s="115" t="s">
        <v>461</v>
      </c>
      <c r="B130" s="973" t="s">
        <v>462</v>
      </c>
      <c r="C130" s="974"/>
      <c r="D130" s="974"/>
      <c r="E130" s="116"/>
      <c r="F130" s="845"/>
    </row>
    <row r="131" spans="1:6" s="126" customFormat="1" x14ac:dyDescent="0.2">
      <c r="A131" s="125" t="s">
        <v>287</v>
      </c>
      <c r="B131" s="975" t="s">
        <v>288</v>
      </c>
      <c r="C131" s="976"/>
      <c r="D131" s="976"/>
      <c r="E131" s="116" t="s">
        <v>667</v>
      </c>
      <c r="F131" s="845">
        <f>'SECTION B'!F254</f>
        <v>0</v>
      </c>
    </row>
    <row r="132" spans="1:6" s="126" customFormat="1" x14ac:dyDescent="0.2">
      <c r="A132" s="125" t="s">
        <v>289</v>
      </c>
      <c r="B132" s="975" t="s">
        <v>290</v>
      </c>
      <c r="C132" s="976"/>
      <c r="D132" s="976"/>
      <c r="E132" s="116" t="s">
        <v>667</v>
      </c>
      <c r="F132" s="845">
        <f>'SECTION B'!F259</f>
        <v>0</v>
      </c>
    </row>
    <row r="133" spans="1:6" s="126" customFormat="1" x14ac:dyDescent="0.2">
      <c r="A133" s="125" t="s">
        <v>463</v>
      </c>
      <c r="B133" s="975" t="s">
        <v>464</v>
      </c>
      <c r="C133" s="976"/>
      <c r="D133" s="976"/>
      <c r="E133" s="116" t="s">
        <v>667</v>
      </c>
      <c r="F133" s="845">
        <f>'SECTION B'!F266</f>
        <v>0</v>
      </c>
    </row>
    <row r="134" spans="1:6" s="126" customFormat="1" x14ac:dyDescent="0.2">
      <c r="A134" s="125" t="s">
        <v>293</v>
      </c>
      <c r="B134" s="975" t="s">
        <v>294</v>
      </c>
      <c r="C134" s="976"/>
      <c r="D134" s="976"/>
      <c r="E134" s="116" t="s">
        <v>667</v>
      </c>
      <c r="F134" s="845">
        <f>'SECTION B'!F271</f>
        <v>0</v>
      </c>
    </row>
    <row r="135" spans="1:6" x14ac:dyDescent="0.2">
      <c r="B135" s="971"/>
      <c r="C135" s="972"/>
      <c r="D135" s="972"/>
      <c r="E135" s="116"/>
      <c r="F135" s="845"/>
    </row>
    <row r="136" spans="1:6" x14ac:dyDescent="0.2">
      <c r="A136" s="115" t="s">
        <v>465</v>
      </c>
      <c r="B136" s="973" t="s">
        <v>466</v>
      </c>
      <c r="C136" s="974"/>
      <c r="D136" s="974"/>
      <c r="E136" s="116"/>
      <c r="F136" s="845"/>
    </row>
    <row r="137" spans="1:6" s="126" customFormat="1" x14ac:dyDescent="0.2">
      <c r="A137" s="125" t="s">
        <v>297</v>
      </c>
      <c r="B137" s="975" t="s">
        <v>298</v>
      </c>
      <c r="C137" s="976"/>
      <c r="D137" s="976"/>
      <c r="E137" s="116" t="s">
        <v>667</v>
      </c>
      <c r="F137" s="845">
        <f>'SECTION B'!F278</f>
        <v>0</v>
      </c>
    </row>
    <row r="138" spans="1:6" s="126" customFormat="1" x14ac:dyDescent="0.2">
      <c r="A138" s="125" t="s">
        <v>299</v>
      </c>
      <c r="B138" s="975" t="s">
        <v>467</v>
      </c>
      <c r="C138" s="976"/>
      <c r="D138" s="976"/>
      <c r="E138" s="116" t="s">
        <v>667</v>
      </c>
      <c r="F138" s="845">
        <f>'SECTION B'!F283</f>
        <v>0</v>
      </c>
    </row>
    <row r="139" spans="1:6" s="126" customFormat="1" x14ac:dyDescent="0.2">
      <c r="A139" s="125" t="s">
        <v>468</v>
      </c>
      <c r="B139" s="975" t="s">
        <v>469</v>
      </c>
      <c r="C139" s="976"/>
      <c r="D139" s="976"/>
      <c r="E139" s="116" t="s">
        <v>667</v>
      </c>
      <c r="F139" s="845">
        <f>'SECTION B'!F288</f>
        <v>0</v>
      </c>
    </row>
    <row r="140" spans="1:6" s="126" customFormat="1" x14ac:dyDescent="0.2">
      <c r="A140" s="125" t="s">
        <v>303</v>
      </c>
      <c r="B140" s="975" t="s">
        <v>304</v>
      </c>
      <c r="C140" s="976"/>
      <c r="D140" s="976"/>
      <c r="E140" s="116" t="s">
        <v>667</v>
      </c>
      <c r="F140" s="845">
        <f>'SECTION B'!F293</f>
        <v>0</v>
      </c>
    </row>
    <row r="141" spans="1:6" s="126" customFormat="1" x14ac:dyDescent="0.2">
      <c r="A141" s="125" t="s">
        <v>470</v>
      </c>
      <c r="B141" s="975" t="s">
        <v>306</v>
      </c>
      <c r="C141" s="976"/>
      <c r="D141" s="976"/>
      <c r="E141" s="116" t="s">
        <v>668</v>
      </c>
      <c r="F141" s="845">
        <f>'SECTION B'!F301</f>
        <v>0</v>
      </c>
    </row>
    <row r="142" spans="1:6" s="126" customFormat="1" x14ac:dyDescent="0.2">
      <c r="A142" s="125" t="s">
        <v>309</v>
      </c>
      <c r="B142" s="975" t="s">
        <v>310</v>
      </c>
      <c r="C142" s="976"/>
      <c r="D142" s="976"/>
      <c r="E142" s="116" t="s">
        <v>668</v>
      </c>
      <c r="F142" s="845">
        <f>'SECTION B'!F311</f>
        <v>0</v>
      </c>
    </row>
    <row r="143" spans="1:6" s="126" customFormat="1" x14ac:dyDescent="0.2">
      <c r="A143" s="125" t="s">
        <v>311</v>
      </c>
      <c r="B143" s="975" t="s">
        <v>312</v>
      </c>
      <c r="C143" s="976"/>
      <c r="D143" s="976"/>
      <c r="E143" s="116" t="s">
        <v>668</v>
      </c>
      <c r="F143" s="845">
        <f>'SECTION B'!F316</f>
        <v>0</v>
      </c>
    </row>
    <row r="144" spans="1:6" s="126" customFormat="1" x14ac:dyDescent="0.2">
      <c r="A144" s="125" t="s">
        <v>313</v>
      </c>
      <c r="B144" s="975" t="s">
        <v>314</v>
      </c>
      <c r="C144" s="976"/>
      <c r="D144" s="976"/>
      <c r="E144" s="116" t="s">
        <v>668</v>
      </c>
      <c r="F144" s="845">
        <f>'SECTION B'!F321</f>
        <v>0</v>
      </c>
    </row>
    <row r="145" spans="1:6" s="126" customFormat="1" x14ac:dyDescent="0.2">
      <c r="A145" s="125" t="s">
        <v>471</v>
      </c>
      <c r="B145" s="975" t="s">
        <v>316</v>
      </c>
      <c r="C145" s="976"/>
      <c r="D145" s="976"/>
      <c r="E145" s="116" t="s">
        <v>668</v>
      </c>
      <c r="F145" s="845">
        <f>'SECTION B'!F326</f>
        <v>0</v>
      </c>
    </row>
    <row r="146" spans="1:6" s="126" customFormat="1" x14ac:dyDescent="0.2">
      <c r="A146" s="125" t="s">
        <v>317</v>
      </c>
      <c r="B146" s="975" t="s">
        <v>318</v>
      </c>
      <c r="C146" s="976"/>
      <c r="D146" s="976"/>
      <c r="E146" s="116" t="s">
        <v>668</v>
      </c>
      <c r="F146" s="845">
        <f>'SECTION B'!F331</f>
        <v>0</v>
      </c>
    </row>
    <row r="147" spans="1:6" s="126" customFormat="1" x14ac:dyDescent="0.2">
      <c r="A147" s="125" t="s">
        <v>319</v>
      </c>
      <c r="B147" s="975" t="s">
        <v>320</v>
      </c>
      <c r="C147" s="976"/>
      <c r="D147" s="976"/>
      <c r="E147" s="116" t="s">
        <v>668</v>
      </c>
      <c r="F147" s="845">
        <f>'SECTION B'!F336</f>
        <v>0</v>
      </c>
    </row>
    <row r="148" spans="1:6" x14ac:dyDescent="0.2">
      <c r="B148" s="971"/>
      <c r="C148" s="972"/>
      <c r="D148" s="972"/>
      <c r="E148" s="116"/>
      <c r="F148" s="845"/>
    </row>
    <row r="149" spans="1:6" s="126" customFormat="1" x14ac:dyDescent="0.2">
      <c r="A149" s="125" t="s">
        <v>321</v>
      </c>
      <c r="B149" s="977" t="s">
        <v>472</v>
      </c>
      <c r="C149" s="978"/>
      <c r="D149" s="978"/>
      <c r="E149" s="116"/>
      <c r="F149" s="845"/>
    </row>
    <row r="150" spans="1:6" s="126" customFormat="1" x14ac:dyDescent="0.2">
      <c r="A150" s="125"/>
      <c r="B150" s="130"/>
      <c r="C150" s="131"/>
      <c r="D150" s="131"/>
      <c r="E150" s="116"/>
      <c r="F150" s="845"/>
    </row>
    <row r="151" spans="1:6" s="126" customFormat="1" x14ac:dyDescent="0.2">
      <c r="A151" s="125" t="s">
        <v>323</v>
      </c>
      <c r="B151" s="975" t="s">
        <v>473</v>
      </c>
      <c r="C151" s="976"/>
      <c r="D151" s="976"/>
      <c r="E151" s="116" t="s">
        <v>669</v>
      </c>
      <c r="F151" s="845">
        <f>'SECTION B'!F364</f>
        <v>0</v>
      </c>
    </row>
    <row r="152" spans="1:6" s="126" customFormat="1" x14ac:dyDescent="0.2">
      <c r="A152" s="291"/>
      <c r="B152" s="292"/>
      <c r="C152" s="128"/>
      <c r="D152" s="128"/>
      <c r="E152" s="116"/>
      <c r="F152" s="846"/>
    </row>
    <row r="153" spans="1:6" s="126" customFormat="1" x14ac:dyDescent="0.2">
      <c r="A153" s="291"/>
      <c r="B153" s="292"/>
      <c r="C153" s="128"/>
      <c r="D153" s="128"/>
      <c r="E153" s="116"/>
      <c r="F153" s="846"/>
    </row>
    <row r="154" spans="1:6" s="126" customFormat="1" x14ac:dyDescent="0.2">
      <c r="A154" s="291"/>
      <c r="B154" s="292"/>
      <c r="C154" s="128"/>
      <c r="D154" s="128"/>
      <c r="E154" s="116"/>
      <c r="F154" s="846"/>
    </row>
    <row r="155" spans="1:6" s="126" customFormat="1" x14ac:dyDescent="0.2">
      <c r="A155" s="291"/>
      <c r="B155" s="292"/>
      <c r="C155" s="128"/>
      <c r="D155" s="128"/>
      <c r="E155" s="116"/>
      <c r="F155" s="846"/>
    </row>
    <row r="156" spans="1:6" s="126" customFormat="1" x14ac:dyDescent="0.2">
      <c r="A156" s="291"/>
      <c r="B156" s="292"/>
      <c r="C156" s="128"/>
      <c r="D156" s="128"/>
      <c r="E156" s="116"/>
      <c r="F156" s="846"/>
    </row>
    <row r="157" spans="1:6" s="126" customFormat="1" x14ac:dyDescent="0.2">
      <c r="A157" s="291"/>
      <c r="B157" s="292"/>
      <c r="C157" s="128"/>
      <c r="D157" s="128"/>
      <c r="E157" s="116"/>
      <c r="F157" s="846"/>
    </row>
    <row r="158" spans="1:6" s="126" customFormat="1" x14ac:dyDescent="0.2">
      <c r="A158" s="291"/>
      <c r="B158" s="292"/>
      <c r="C158" s="128"/>
      <c r="D158" s="128"/>
      <c r="E158" s="116"/>
      <c r="F158" s="846"/>
    </row>
    <row r="159" spans="1:6" s="126" customFormat="1" x14ac:dyDescent="0.2">
      <c r="A159" s="291"/>
      <c r="B159" s="292"/>
      <c r="C159" s="128"/>
      <c r="D159" s="128"/>
      <c r="E159" s="116"/>
      <c r="F159" s="846"/>
    </row>
    <row r="160" spans="1:6" s="126" customFormat="1" x14ac:dyDescent="0.2">
      <c r="A160" s="291"/>
      <c r="B160" s="292"/>
      <c r="C160" s="128"/>
      <c r="D160" s="128"/>
      <c r="E160" s="116"/>
      <c r="F160" s="846"/>
    </row>
    <row r="161" spans="1:6" s="126" customFormat="1" x14ac:dyDescent="0.2">
      <c r="A161" s="291"/>
      <c r="B161" s="292"/>
      <c r="C161" s="128"/>
      <c r="D161" s="128"/>
      <c r="E161" s="116"/>
      <c r="F161" s="846"/>
    </row>
    <row r="162" spans="1:6" s="126" customFormat="1" x14ac:dyDescent="0.2">
      <c r="A162" s="291"/>
      <c r="B162" s="292"/>
      <c r="C162" s="128"/>
      <c r="D162" s="128"/>
      <c r="E162" s="116"/>
      <c r="F162" s="846"/>
    </row>
    <row r="163" spans="1:6" s="126" customFormat="1" x14ac:dyDescent="0.2">
      <c r="A163" s="291"/>
      <c r="B163" s="292"/>
      <c r="C163" s="128"/>
      <c r="D163" s="128"/>
      <c r="E163" s="116"/>
      <c r="F163" s="846"/>
    </row>
    <row r="164" spans="1:6" s="126" customFormat="1" x14ac:dyDescent="0.2">
      <c r="A164" s="291"/>
      <c r="B164" s="292"/>
      <c r="C164" s="128"/>
      <c r="D164" s="128"/>
      <c r="E164" s="116"/>
      <c r="F164" s="846"/>
    </row>
    <row r="165" spans="1:6" s="126" customFormat="1" x14ac:dyDescent="0.2">
      <c r="A165" s="291"/>
      <c r="B165" s="292"/>
      <c r="C165" s="128"/>
      <c r="D165" s="128"/>
      <c r="E165" s="116"/>
      <c r="F165" s="846"/>
    </row>
    <row r="166" spans="1:6" s="126" customFormat="1" x14ac:dyDescent="0.2">
      <c r="A166" s="291"/>
      <c r="B166" s="292"/>
      <c r="C166" s="128"/>
      <c r="D166" s="128"/>
      <c r="E166" s="116"/>
      <c r="F166" s="846"/>
    </row>
    <row r="167" spans="1:6" s="126" customFormat="1" x14ac:dyDescent="0.2">
      <c r="A167" s="291"/>
      <c r="B167" s="292"/>
      <c r="C167" s="128"/>
      <c r="D167" s="128"/>
      <c r="E167" s="116"/>
      <c r="F167" s="846"/>
    </row>
    <row r="168" spans="1:6" s="126" customFormat="1" x14ac:dyDescent="0.2">
      <c r="A168" s="291"/>
      <c r="B168" s="292"/>
      <c r="C168" s="128"/>
      <c r="D168" s="128"/>
      <c r="E168" s="116"/>
      <c r="F168" s="846"/>
    </row>
    <row r="169" spans="1:6" s="126" customFormat="1" x14ac:dyDescent="0.2">
      <c r="A169" s="291"/>
      <c r="B169" s="292"/>
      <c r="C169" s="128"/>
      <c r="D169" s="128"/>
      <c r="E169" s="116"/>
      <c r="F169" s="846"/>
    </row>
    <row r="170" spans="1:6" s="126" customFormat="1" x14ac:dyDescent="0.2">
      <c r="A170" s="291"/>
      <c r="B170" s="292"/>
      <c r="C170" s="128"/>
      <c r="D170" s="128"/>
      <c r="E170" s="116"/>
      <c r="F170" s="846"/>
    </row>
    <row r="171" spans="1:6" s="126" customFormat="1" x14ac:dyDescent="0.2">
      <c r="A171" s="291"/>
      <c r="B171" s="292"/>
      <c r="C171" s="128"/>
      <c r="D171" s="128"/>
      <c r="E171" s="116"/>
      <c r="F171" s="846"/>
    </row>
    <row r="172" spans="1:6" s="126" customFormat="1" x14ac:dyDescent="0.2">
      <c r="A172" s="291"/>
      <c r="B172" s="292"/>
      <c r="C172" s="128"/>
      <c r="D172" s="128"/>
      <c r="E172" s="116"/>
      <c r="F172" s="846"/>
    </row>
    <row r="173" spans="1:6" s="126" customFormat="1" x14ac:dyDescent="0.2">
      <c r="A173" s="291"/>
      <c r="B173" s="292"/>
      <c r="C173" s="128"/>
      <c r="D173" s="128"/>
      <c r="E173" s="116"/>
      <c r="F173" s="846"/>
    </row>
    <row r="174" spans="1:6" s="126" customFormat="1" x14ac:dyDescent="0.2">
      <c r="A174" s="291"/>
      <c r="B174" s="292"/>
      <c r="C174" s="128"/>
      <c r="D174" s="128"/>
      <c r="E174" s="116"/>
      <c r="F174" s="846"/>
    </row>
    <row r="175" spans="1:6" s="126" customFormat="1" x14ac:dyDescent="0.2">
      <c r="A175" s="291"/>
      <c r="B175" s="292"/>
      <c r="C175" s="128"/>
      <c r="D175" s="128"/>
      <c r="E175" s="116"/>
      <c r="F175" s="846"/>
    </row>
    <row r="176" spans="1:6" x14ac:dyDescent="0.2">
      <c r="B176" s="971"/>
      <c r="C176" s="972"/>
      <c r="D176" s="972"/>
      <c r="E176" s="116"/>
      <c r="F176" s="845"/>
    </row>
    <row r="177" spans="1:6" x14ac:dyDescent="0.2">
      <c r="B177" s="123"/>
      <c r="C177" s="124"/>
      <c r="D177" s="969" t="s">
        <v>409</v>
      </c>
      <c r="E177" s="970"/>
      <c r="F177" s="968">
        <f>SUM(F123:F151)</f>
        <v>0</v>
      </c>
    </row>
    <row r="178" spans="1:6" x14ac:dyDescent="0.2">
      <c r="B178" s="123"/>
      <c r="C178" s="124"/>
      <c r="D178" s="969"/>
      <c r="E178" s="970"/>
      <c r="F178" s="968"/>
    </row>
    <row r="179" spans="1:6" x14ac:dyDescent="0.2">
      <c r="A179" s="288"/>
      <c r="B179" s="289"/>
      <c r="C179" s="124"/>
      <c r="D179" s="124"/>
      <c r="E179" s="116"/>
      <c r="F179" s="846"/>
    </row>
    <row r="180" spans="1:6" x14ac:dyDescent="0.2">
      <c r="A180" s="288"/>
      <c r="B180" s="289"/>
      <c r="C180" s="124"/>
      <c r="D180" s="124"/>
      <c r="E180" s="116"/>
      <c r="F180" s="846"/>
    </row>
    <row r="181" spans="1:6" x14ac:dyDescent="0.2">
      <c r="B181" s="973" t="s">
        <v>474</v>
      </c>
      <c r="C181" s="974"/>
      <c r="D181" s="974"/>
      <c r="E181" s="116"/>
      <c r="F181" s="845"/>
    </row>
    <row r="182" spans="1:6" x14ac:dyDescent="0.2">
      <c r="B182" s="120"/>
      <c r="C182" s="121"/>
      <c r="D182" s="121"/>
      <c r="E182" s="116"/>
      <c r="F182" s="845"/>
    </row>
    <row r="183" spans="1:6" s="126" customFormat="1" x14ac:dyDescent="0.2">
      <c r="A183" s="125" t="s">
        <v>329</v>
      </c>
      <c r="B183" s="975" t="s">
        <v>475</v>
      </c>
      <c r="C183" s="976"/>
      <c r="D183" s="976"/>
      <c r="E183" s="116" t="s">
        <v>899</v>
      </c>
      <c r="F183" s="845">
        <f>'SECTION C'!F18</f>
        <v>0</v>
      </c>
    </row>
    <row r="184" spans="1:6" s="126" customFormat="1" x14ac:dyDescent="0.2">
      <c r="A184" s="125" t="s">
        <v>331</v>
      </c>
      <c r="B184" s="975" t="s">
        <v>476</v>
      </c>
      <c r="C184" s="976"/>
      <c r="D184" s="976"/>
      <c r="E184" s="116" t="s">
        <v>899</v>
      </c>
      <c r="F184" s="845">
        <f>'SECTION C'!F27</f>
        <v>0</v>
      </c>
    </row>
    <row r="185" spans="1:6" s="126" customFormat="1" x14ac:dyDescent="0.2">
      <c r="A185" s="125" t="s">
        <v>333</v>
      </c>
      <c r="B185" s="975" t="s">
        <v>477</v>
      </c>
      <c r="C185" s="976"/>
      <c r="D185" s="976"/>
      <c r="E185" s="116" t="s">
        <v>899</v>
      </c>
      <c r="F185" s="845">
        <f>'SECTION C'!F36</f>
        <v>0</v>
      </c>
    </row>
    <row r="186" spans="1:6" s="126" customFormat="1" x14ac:dyDescent="0.2">
      <c r="A186" s="125" t="s">
        <v>478</v>
      </c>
      <c r="B186" s="975" t="s">
        <v>479</v>
      </c>
      <c r="C186" s="976"/>
      <c r="D186" s="976"/>
      <c r="E186" s="116" t="s">
        <v>900</v>
      </c>
      <c r="F186" s="845">
        <f>'SECTION C'!F46</f>
        <v>0</v>
      </c>
    </row>
    <row r="187" spans="1:6" s="126" customFormat="1" x14ac:dyDescent="0.2">
      <c r="A187" s="125" t="s">
        <v>339</v>
      </c>
      <c r="B187" s="975" t="s">
        <v>480</v>
      </c>
      <c r="C187" s="976"/>
      <c r="D187" s="976"/>
      <c r="E187" s="116" t="s">
        <v>900</v>
      </c>
      <c r="F187" s="845">
        <f>'SECTION C'!F62+'SECTION C'!F71+'SECTION C'!F76+'SECTION C'!F82+'SECTION C'!F87+'SECTION C'!F92</f>
        <v>0</v>
      </c>
    </row>
    <row r="188" spans="1:6" s="126" customFormat="1" x14ac:dyDescent="0.2">
      <c r="A188" s="125"/>
      <c r="B188" s="975"/>
      <c r="C188" s="976"/>
      <c r="D188" s="976"/>
      <c r="E188" s="116"/>
      <c r="F188" s="845"/>
    </row>
    <row r="189" spans="1:6" x14ac:dyDescent="0.2">
      <c r="B189" s="971"/>
      <c r="C189" s="972"/>
      <c r="D189" s="972"/>
      <c r="E189" s="116"/>
      <c r="F189" s="845"/>
    </row>
    <row r="190" spans="1:6" x14ac:dyDescent="0.2">
      <c r="A190" s="288"/>
      <c r="B190" s="289"/>
      <c r="C190" s="124"/>
      <c r="D190" s="124"/>
      <c r="E190" s="116"/>
      <c r="F190" s="846"/>
    </row>
    <row r="191" spans="1:6" x14ac:dyDescent="0.2">
      <c r="A191" s="288"/>
      <c r="B191" s="289"/>
      <c r="C191" s="124"/>
      <c r="D191" s="124"/>
      <c r="E191" s="116"/>
      <c r="F191" s="846"/>
    </row>
    <row r="192" spans="1:6" x14ac:dyDescent="0.2">
      <c r="A192" s="288"/>
      <c r="B192" s="289"/>
      <c r="C192" s="124"/>
      <c r="D192" s="124"/>
      <c r="E192" s="116"/>
      <c r="F192" s="846"/>
    </row>
    <row r="193" spans="1:6" x14ac:dyDescent="0.2">
      <c r="A193" s="288"/>
      <c r="B193" s="289"/>
      <c r="C193" s="124"/>
      <c r="D193" s="124"/>
      <c r="E193" s="116"/>
      <c r="F193" s="846"/>
    </row>
    <row r="194" spans="1:6" x14ac:dyDescent="0.2">
      <c r="A194" s="288"/>
      <c r="B194" s="289"/>
      <c r="C194" s="124"/>
      <c r="D194" s="124"/>
      <c r="E194" s="116"/>
      <c r="F194" s="846"/>
    </row>
    <row r="195" spans="1:6" x14ac:dyDescent="0.2">
      <c r="A195" s="288"/>
      <c r="B195" s="289"/>
      <c r="C195" s="124"/>
      <c r="D195" s="124"/>
      <c r="E195" s="116"/>
      <c r="F195" s="846"/>
    </row>
    <row r="196" spans="1:6" x14ac:dyDescent="0.2">
      <c r="A196" s="288"/>
      <c r="B196" s="289"/>
      <c r="C196" s="124"/>
      <c r="D196" s="124"/>
      <c r="E196" s="116"/>
      <c r="F196" s="846"/>
    </row>
    <row r="197" spans="1:6" x14ac:dyDescent="0.2">
      <c r="A197" s="288"/>
      <c r="B197" s="289"/>
      <c r="C197" s="124"/>
      <c r="D197" s="124"/>
      <c r="E197" s="116"/>
      <c r="F197" s="846"/>
    </row>
    <row r="198" spans="1:6" x14ac:dyDescent="0.2">
      <c r="A198" s="288"/>
      <c r="B198" s="289"/>
      <c r="C198" s="124"/>
      <c r="D198" s="124"/>
      <c r="E198" s="116"/>
      <c r="F198" s="846"/>
    </row>
    <row r="199" spans="1:6" x14ac:dyDescent="0.2">
      <c r="A199" s="288"/>
      <c r="B199" s="289"/>
      <c r="C199" s="124"/>
      <c r="D199" s="124"/>
      <c r="E199" s="116"/>
      <c r="F199" s="846"/>
    </row>
    <row r="200" spans="1:6" x14ac:dyDescent="0.2">
      <c r="A200" s="288"/>
      <c r="B200" s="289"/>
      <c r="C200" s="124"/>
      <c r="D200" s="124"/>
      <c r="E200" s="116"/>
      <c r="F200" s="846"/>
    </row>
    <row r="201" spans="1:6" x14ac:dyDescent="0.2">
      <c r="A201" s="288"/>
      <c r="B201" s="289"/>
      <c r="C201" s="124"/>
      <c r="D201" s="124"/>
      <c r="E201" s="116"/>
      <c r="F201" s="846"/>
    </row>
    <row r="202" spans="1:6" x14ac:dyDescent="0.2">
      <c r="A202" s="288"/>
      <c r="B202" s="289"/>
      <c r="C202" s="124"/>
      <c r="D202" s="124"/>
      <c r="E202" s="116"/>
      <c r="F202" s="846"/>
    </row>
    <row r="203" spans="1:6" x14ac:dyDescent="0.2">
      <c r="A203" s="288"/>
      <c r="B203" s="289"/>
      <c r="C203" s="124"/>
      <c r="D203" s="124"/>
      <c r="E203" s="116"/>
      <c r="F203" s="846"/>
    </row>
    <row r="204" spans="1:6" x14ac:dyDescent="0.2">
      <c r="A204" s="288"/>
      <c r="B204" s="289"/>
      <c r="C204" s="124"/>
      <c r="D204" s="124"/>
      <c r="E204" s="116"/>
      <c r="F204" s="846"/>
    </row>
    <row r="205" spans="1:6" x14ac:dyDescent="0.2">
      <c r="A205" s="288"/>
      <c r="B205" s="289"/>
      <c r="C205" s="124"/>
      <c r="D205" s="124"/>
      <c r="E205" s="116"/>
      <c r="F205" s="846"/>
    </row>
    <row r="206" spans="1:6" x14ac:dyDescent="0.2">
      <c r="A206" s="288"/>
      <c r="B206" s="289"/>
      <c r="C206" s="124"/>
      <c r="D206" s="124"/>
      <c r="E206" s="116"/>
      <c r="F206" s="846"/>
    </row>
    <row r="207" spans="1:6" x14ac:dyDescent="0.2">
      <c r="A207" s="288"/>
      <c r="B207" s="289"/>
      <c r="C207" s="124"/>
      <c r="D207" s="124"/>
      <c r="E207" s="116"/>
      <c r="F207" s="846"/>
    </row>
    <row r="208" spans="1:6" x14ac:dyDescent="0.2">
      <c r="A208" s="288"/>
      <c r="B208" s="289"/>
      <c r="C208" s="124"/>
      <c r="D208" s="124"/>
      <c r="E208" s="116"/>
      <c r="F208" s="846"/>
    </row>
    <row r="209" spans="1:6" x14ac:dyDescent="0.2">
      <c r="A209" s="288"/>
      <c r="B209" s="289"/>
      <c r="C209" s="124"/>
      <c r="D209" s="124"/>
      <c r="E209" s="116"/>
      <c r="F209" s="846"/>
    </row>
    <row r="210" spans="1:6" x14ac:dyDescent="0.2">
      <c r="A210" s="288"/>
      <c r="B210" s="289"/>
      <c r="C210" s="124"/>
      <c r="D210" s="124"/>
      <c r="E210" s="116"/>
      <c r="F210" s="846"/>
    </row>
    <row r="211" spans="1:6" x14ac:dyDescent="0.2">
      <c r="A211" s="288"/>
      <c r="B211" s="289"/>
      <c r="C211" s="124"/>
      <c r="D211" s="124"/>
      <c r="E211" s="116"/>
      <c r="F211" s="846"/>
    </row>
    <row r="212" spans="1:6" x14ac:dyDescent="0.2">
      <c r="A212" s="288"/>
      <c r="B212" s="289"/>
      <c r="C212" s="124"/>
      <c r="D212" s="124"/>
      <c r="E212" s="116"/>
      <c r="F212" s="846"/>
    </row>
    <row r="213" spans="1:6" x14ac:dyDescent="0.2">
      <c r="A213" s="288"/>
      <c r="B213" s="289"/>
      <c r="C213" s="124"/>
      <c r="D213" s="124"/>
      <c r="E213" s="116"/>
      <c r="F213" s="846"/>
    </row>
    <row r="214" spans="1:6" x14ac:dyDescent="0.2">
      <c r="A214" s="288"/>
      <c r="B214" s="289"/>
      <c r="C214" s="124"/>
      <c r="D214" s="124"/>
      <c r="E214" s="116"/>
      <c r="F214" s="846"/>
    </row>
    <row r="215" spans="1:6" x14ac:dyDescent="0.2">
      <c r="A215" s="288"/>
      <c r="B215" s="289"/>
      <c r="C215" s="124"/>
      <c r="D215" s="124"/>
      <c r="E215" s="116"/>
      <c r="F215" s="846"/>
    </row>
    <row r="216" spans="1:6" x14ac:dyDescent="0.2">
      <c r="A216" s="288"/>
      <c r="B216" s="289"/>
      <c r="C216" s="124"/>
      <c r="D216" s="124"/>
      <c r="E216" s="116"/>
      <c r="F216" s="846"/>
    </row>
    <row r="217" spans="1:6" x14ac:dyDescent="0.2">
      <c r="A217" s="288"/>
      <c r="B217" s="289"/>
      <c r="C217" s="124"/>
      <c r="D217" s="124"/>
      <c r="E217" s="116"/>
      <c r="F217" s="846"/>
    </row>
    <row r="218" spans="1:6" x14ac:dyDescent="0.2">
      <c r="A218" s="288"/>
      <c r="B218" s="289"/>
      <c r="C218" s="124"/>
      <c r="D218" s="124"/>
      <c r="E218" s="116"/>
      <c r="F218" s="846"/>
    </row>
    <row r="219" spans="1:6" x14ac:dyDescent="0.2">
      <c r="A219" s="288"/>
      <c r="B219" s="289"/>
      <c r="C219" s="124"/>
      <c r="D219" s="124"/>
      <c r="E219" s="116"/>
      <c r="F219" s="846"/>
    </row>
    <row r="220" spans="1:6" x14ac:dyDescent="0.2">
      <c r="A220" s="288"/>
      <c r="B220" s="289"/>
      <c r="C220" s="124"/>
      <c r="D220" s="124"/>
      <c r="E220" s="116"/>
      <c r="F220" s="847"/>
    </row>
    <row r="221" spans="1:6" x14ac:dyDescent="0.2">
      <c r="A221" s="288"/>
      <c r="B221" s="289"/>
      <c r="C221" s="124"/>
      <c r="D221" s="124"/>
      <c r="E221" s="116"/>
      <c r="F221" s="847"/>
    </row>
    <row r="222" spans="1:6" x14ac:dyDescent="0.2">
      <c r="A222" s="288"/>
      <c r="B222" s="289"/>
      <c r="C222" s="124"/>
      <c r="D222" s="124"/>
      <c r="E222" s="116"/>
      <c r="F222" s="847"/>
    </row>
    <row r="223" spans="1:6" x14ac:dyDescent="0.2">
      <c r="A223" s="288"/>
      <c r="B223" s="289"/>
      <c r="C223" s="124"/>
      <c r="D223" s="124"/>
      <c r="E223" s="116"/>
      <c r="F223" s="847"/>
    </row>
    <row r="224" spans="1:6" x14ac:dyDescent="0.2">
      <c r="B224" s="973" t="s">
        <v>481</v>
      </c>
      <c r="C224" s="974"/>
      <c r="D224" s="974"/>
      <c r="E224" s="116"/>
      <c r="F224" s="847"/>
    </row>
    <row r="225" spans="2:6" x14ac:dyDescent="0.2">
      <c r="B225" s="973" t="s">
        <v>23</v>
      </c>
      <c r="C225" s="974"/>
      <c r="D225" s="974"/>
      <c r="E225" s="116"/>
      <c r="F225" s="847"/>
    </row>
    <row r="226" spans="2:6" x14ac:dyDescent="0.2">
      <c r="B226" s="971"/>
      <c r="C226" s="972"/>
      <c r="D226" s="972"/>
      <c r="E226" s="116"/>
      <c r="F226" s="847"/>
    </row>
    <row r="227" spans="2:6" x14ac:dyDescent="0.2">
      <c r="B227" s="973" t="s">
        <v>482</v>
      </c>
      <c r="C227" s="974"/>
      <c r="D227" s="974"/>
      <c r="E227" s="132" t="s">
        <v>483</v>
      </c>
      <c r="F227" s="847">
        <f>F61+F119+F177+F183+F184+F185+F186+F187</f>
        <v>0</v>
      </c>
    </row>
    <row r="228" spans="2:6" x14ac:dyDescent="0.2">
      <c r="B228" s="971"/>
      <c r="C228" s="972"/>
      <c r="D228" s="972"/>
      <c r="E228" s="116"/>
      <c r="F228" s="847"/>
    </row>
    <row r="229" spans="2:6" x14ac:dyDescent="0.2">
      <c r="B229" s="979" t="s">
        <v>484</v>
      </c>
      <c r="C229" s="980"/>
      <c r="D229" s="980"/>
      <c r="E229" s="116"/>
      <c r="F229" s="848"/>
    </row>
    <row r="230" spans="2:6" ht="26.25" customHeight="1" x14ac:dyDescent="0.2">
      <c r="B230" s="981" t="s">
        <v>485</v>
      </c>
      <c r="C230" s="982"/>
      <c r="D230" s="982"/>
      <c r="E230" s="116"/>
      <c r="F230" s="849"/>
    </row>
    <row r="231" spans="2:6" ht="26.25" customHeight="1" x14ac:dyDescent="0.2">
      <c r="B231" s="981" t="s">
        <v>486</v>
      </c>
      <c r="C231" s="982"/>
      <c r="D231" s="982"/>
      <c r="E231" s="116"/>
      <c r="F231" s="849"/>
    </row>
    <row r="232" spans="2:6" ht="26.25" customHeight="1" x14ac:dyDescent="0.2">
      <c r="B232" s="981" t="s">
        <v>487</v>
      </c>
      <c r="C232" s="982"/>
      <c r="D232" s="982"/>
      <c r="E232" s="116"/>
      <c r="F232" s="849"/>
    </row>
    <row r="233" spans="2:6" x14ac:dyDescent="0.2">
      <c r="B233" s="971"/>
      <c r="C233" s="972"/>
      <c r="D233" s="972"/>
      <c r="E233" s="116"/>
      <c r="F233" s="850"/>
    </row>
    <row r="234" spans="2:6" x14ac:dyDescent="0.2">
      <c r="B234" s="971"/>
      <c r="C234" s="972"/>
      <c r="D234" s="972"/>
      <c r="E234" s="116"/>
      <c r="F234" s="850"/>
    </row>
    <row r="235" spans="2:6" x14ac:dyDescent="0.2">
      <c r="B235" s="971"/>
      <c r="C235" s="972"/>
      <c r="D235" s="972"/>
      <c r="E235" s="116"/>
      <c r="F235" s="850"/>
    </row>
    <row r="236" spans="2:6" x14ac:dyDescent="0.2">
      <c r="F236" s="850"/>
    </row>
    <row r="237" spans="2:6" x14ac:dyDescent="0.2">
      <c r="F237" s="850"/>
    </row>
    <row r="238" spans="2:6" x14ac:dyDescent="0.2">
      <c r="F238" s="850"/>
    </row>
    <row r="239" spans="2:6" x14ac:dyDescent="0.2">
      <c r="F239" s="850"/>
    </row>
    <row r="240" spans="2:6" x14ac:dyDescent="0.2">
      <c r="F240" s="850"/>
    </row>
    <row r="241" spans="6:6" x14ac:dyDescent="0.2">
      <c r="F241" s="850"/>
    </row>
    <row r="242" spans="6:6" x14ac:dyDescent="0.2">
      <c r="F242" s="850"/>
    </row>
    <row r="243" spans="6:6" x14ac:dyDescent="0.2">
      <c r="F243" s="850"/>
    </row>
    <row r="244" spans="6:6" x14ac:dyDescent="0.2">
      <c r="F244" s="850"/>
    </row>
    <row r="245" spans="6:6" x14ac:dyDescent="0.2">
      <c r="F245" s="850"/>
    </row>
    <row r="246" spans="6:6" x14ac:dyDescent="0.2">
      <c r="F246" s="850"/>
    </row>
    <row r="247" spans="6:6" x14ac:dyDescent="0.2">
      <c r="F247" s="850"/>
    </row>
    <row r="248" spans="6:6" x14ac:dyDescent="0.2">
      <c r="F248" s="850"/>
    </row>
    <row r="249" spans="6:6" x14ac:dyDescent="0.2">
      <c r="F249" s="850"/>
    </row>
    <row r="250" spans="6:6" x14ac:dyDescent="0.2">
      <c r="F250" s="850"/>
    </row>
    <row r="251" spans="6:6" x14ac:dyDescent="0.2">
      <c r="F251" s="850"/>
    </row>
    <row r="252" spans="6:6" x14ac:dyDescent="0.2">
      <c r="F252" s="850"/>
    </row>
    <row r="253" spans="6:6" x14ac:dyDescent="0.2">
      <c r="F253" s="850"/>
    </row>
    <row r="254" spans="6:6" x14ac:dyDescent="0.2">
      <c r="F254" s="850"/>
    </row>
    <row r="255" spans="6:6" x14ac:dyDescent="0.2">
      <c r="F255" s="850"/>
    </row>
    <row r="256" spans="6:6" x14ac:dyDescent="0.2">
      <c r="F256" s="850"/>
    </row>
    <row r="257" spans="6:6" x14ac:dyDescent="0.2">
      <c r="F257" s="850"/>
    </row>
    <row r="258" spans="6:6" x14ac:dyDescent="0.2">
      <c r="F258" s="850"/>
    </row>
    <row r="259" spans="6:6" x14ac:dyDescent="0.2">
      <c r="F259" s="850"/>
    </row>
    <row r="260" spans="6:6" x14ac:dyDescent="0.2">
      <c r="F260" s="850"/>
    </row>
    <row r="261" spans="6:6" x14ac:dyDescent="0.2">
      <c r="F261" s="850"/>
    </row>
    <row r="262" spans="6:6" x14ac:dyDescent="0.2">
      <c r="F262" s="850"/>
    </row>
    <row r="263" spans="6:6" x14ac:dyDescent="0.2">
      <c r="F263" s="850"/>
    </row>
    <row r="264" spans="6:6" x14ac:dyDescent="0.2">
      <c r="F264" s="850"/>
    </row>
    <row r="265" spans="6:6" x14ac:dyDescent="0.2">
      <c r="F265" s="850"/>
    </row>
    <row r="266" spans="6:6" x14ac:dyDescent="0.2">
      <c r="F266" s="850"/>
    </row>
    <row r="267" spans="6:6" x14ac:dyDescent="0.2">
      <c r="F267" s="850"/>
    </row>
    <row r="268" spans="6:6" x14ac:dyDescent="0.2">
      <c r="F268" s="850"/>
    </row>
    <row r="269" spans="6:6" x14ac:dyDescent="0.2">
      <c r="F269" s="850"/>
    </row>
    <row r="270" spans="6:6" x14ac:dyDescent="0.2">
      <c r="F270" s="850"/>
    </row>
    <row r="271" spans="6:6" x14ac:dyDescent="0.2">
      <c r="F271" s="850"/>
    </row>
    <row r="272" spans="6:6" x14ac:dyDescent="0.2">
      <c r="F272" s="850"/>
    </row>
    <row r="273" spans="6:6" x14ac:dyDescent="0.2">
      <c r="F273" s="850"/>
    </row>
    <row r="274" spans="6:6" x14ac:dyDescent="0.2">
      <c r="F274" s="850"/>
    </row>
    <row r="275" spans="6:6" x14ac:dyDescent="0.2">
      <c r="F275" s="850"/>
    </row>
    <row r="276" spans="6:6" x14ac:dyDescent="0.2">
      <c r="F276" s="850"/>
    </row>
    <row r="277" spans="6:6" x14ac:dyDescent="0.2">
      <c r="F277" s="850"/>
    </row>
    <row r="278" spans="6:6" x14ac:dyDescent="0.2">
      <c r="F278" s="850"/>
    </row>
    <row r="279" spans="6:6" x14ac:dyDescent="0.2">
      <c r="F279" s="850"/>
    </row>
    <row r="280" spans="6:6" x14ac:dyDescent="0.2">
      <c r="F280" s="850"/>
    </row>
    <row r="281" spans="6:6" x14ac:dyDescent="0.2">
      <c r="F281" s="850"/>
    </row>
    <row r="282" spans="6:6" x14ac:dyDescent="0.2">
      <c r="F282" s="850"/>
    </row>
    <row r="283" spans="6:6" x14ac:dyDescent="0.2">
      <c r="F283" s="850"/>
    </row>
    <row r="284" spans="6:6" x14ac:dyDescent="0.2">
      <c r="F284" s="850"/>
    </row>
    <row r="285" spans="6:6" x14ac:dyDescent="0.2">
      <c r="F285" s="850"/>
    </row>
    <row r="286" spans="6:6" x14ac:dyDescent="0.2">
      <c r="F286" s="850"/>
    </row>
    <row r="287" spans="6:6" x14ac:dyDescent="0.2">
      <c r="F287" s="850"/>
    </row>
    <row r="288" spans="6:6" x14ac:dyDescent="0.2">
      <c r="F288" s="850"/>
    </row>
    <row r="289" spans="6:6" x14ac:dyDescent="0.2">
      <c r="F289" s="850"/>
    </row>
    <row r="290" spans="6:6" x14ac:dyDescent="0.2">
      <c r="F290" s="850"/>
    </row>
    <row r="291" spans="6:6" x14ac:dyDescent="0.2">
      <c r="F291" s="850"/>
    </row>
    <row r="292" spans="6:6" x14ac:dyDescent="0.2">
      <c r="F292" s="850"/>
    </row>
    <row r="293" spans="6:6" x14ac:dyDescent="0.2">
      <c r="F293" s="850"/>
    </row>
    <row r="294" spans="6:6" x14ac:dyDescent="0.2">
      <c r="F294" s="850"/>
    </row>
    <row r="295" spans="6:6" x14ac:dyDescent="0.2">
      <c r="F295" s="850"/>
    </row>
    <row r="296" spans="6:6" x14ac:dyDescent="0.2">
      <c r="F296" s="850"/>
    </row>
    <row r="297" spans="6:6" x14ac:dyDescent="0.2">
      <c r="F297" s="850"/>
    </row>
    <row r="298" spans="6:6" x14ac:dyDescent="0.2">
      <c r="F298" s="850"/>
    </row>
    <row r="299" spans="6:6" x14ac:dyDescent="0.2">
      <c r="F299" s="850"/>
    </row>
    <row r="300" spans="6:6" x14ac:dyDescent="0.2">
      <c r="F300" s="850"/>
    </row>
    <row r="301" spans="6:6" x14ac:dyDescent="0.2">
      <c r="F301" s="850"/>
    </row>
    <row r="302" spans="6:6" x14ac:dyDescent="0.2">
      <c r="F302" s="850"/>
    </row>
    <row r="303" spans="6:6" x14ac:dyDescent="0.2">
      <c r="F303" s="850"/>
    </row>
    <row r="304" spans="6:6" x14ac:dyDescent="0.2">
      <c r="F304" s="850"/>
    </row>
    <row r="305" spans="6:6" x14ac:dyDescent="0.2">
      <c r="F305" s="850"/>
    </row>
    <row r="306" spans="6:6" x14ac:dyDescent="0.2">
      <c r="F306" s="850"/>
    </row>
    <row r="307" spans="6:6" x14ac:dyDescent="0.2">
      <c r="F307" s="850"/>
    </row>
    <row r="308" spans="6:6" x14ac:dyDescent="0.2">
      <c r="F308" s="850"/>
    </row>
    <row r="309" spans="6:6" x14ac:dyDescent="0.2">
      <c r="F309" s="850"/>
    </row>
    <row r="310" spans="6:6" x14ac:dyDescent="0.2">
      <c r="F310" s="850"/>
    </row>
    <row r="311" spans="6:6" x14ac:dyDescent="0.2">
      <c r="F311" s="850"/>
    </row>
    <row r="312" spans="6:6" x14ac:dyDescent="0.2">
      <c r="F312" s="850"/>
    </row>
    <row r="313" spans="6:6" x14ac:dyDescent="0.2">
      <c r="F313" s="850"/>
    </row>
    <row r="314" spans="6:6" x14ac:dyDescent="0.2">
      <c r="F314" s="850"/>
    </row>
    <row r="315" spans="6:6" x14ac:dyDescent="0.2">
      <c r="F315" s="850"/>
    </row>
    <row r="316" spans="6:6" x14ac:dyDescent="0.2">
      <c r="F316" s="850"/>
    </row>
    <row r="317" spans="6:6" x14ac:dyDescent="0.2">
      <c r="F317" s="850"/>
    </row>
    <row r="318" spans="6:6" x14ac:dyDescent="0.2">
      <c r="F318" s="850"/>
    </row>
    <row r="319" spans="6:6" x14ac:dyDescent="0.2">
      <c r="F319" s="850"/>
    </row>
    <row r="320" spans="6:6" x14ac:dyDescent="0.2">
      <c r="F320" s="850"/>
    </row>
    <row r="321" spans="6:6" x14ac:dyDescent="0.2">
      <c r="F321" s="850"/>
    </row>
    <row r="322" spans="6:6" x14ac:dyDescent="0.2">
      <c r="F322" s="850"/>
    </row>
    <row r="323" spans="6:6" x14ac:dyDescent="0.2">
      <c r="F323" s="850"/>
    </row>
    <row r="324" spans="6:6" x14ac:dyDescent="0.2">
      <c r="F324" s="850"/>
    </row>
    <row r="325" spans="6:6" x14ac:dyDescent="0.2">
      <c r="F325" s="850"/>
    </row>
    <row r="326" spans="6:6" x14ac:dyDescent="0.2">
      <c r="F326" s="850"/>
    </row>
    <row r="327" spans="6:6" x14ac:dyDescent="0.2">
      <c r="F327" s="850"/>
    </row>
    <row r="328" spans="6:6" x14ac:dyDescent="0.2">
      <c r="F328" s="850"/>
    </row>
    <row r="329" spans="6:6" x14ac:dyDescent="0.2">
      <c r="F329" s="850"/>
    </row>
    <row r="330" spans="6:6" x14ac:dyDescent="0.2">
      <c r="F330" s="850"/>
    </row>
    <row r="331" spans="6:6" x14ac:dyDescent="0.2">
      <c r="F331" s="850"/>
    </row>
    <row r="332" spans="6:6" x14ac:dyDescent="0.2">
      <c r="F332" s="850"/>
    </row>
    <row r="333" spans="6:6" x14ac:dyDescent="0.2">
      <c r="F333" s="850"/>
    </row>
    <row r="334" spans="6:6" x14ac:dyDescent="0.2">
      <c r="F334" s="850"/>
    </row>
    <row r="335" spans="6:6" x14ac:dyDescent="0.2">
      <c r="F335" s="850"/>
    </row>
    <row r="336" spans="6:6" x14ac:dyDescent="0.2">
      <c r="F336" s="850"/>
    </row>
    <row r="337" spans="6:6" x14ac:dyDescent="0.2">
      <c r="F337" s="850"/>
    </row>
    <row r="338" spans="6:6" x14ac:dyDescent="0.2">
      <c r="F338" s="850"/>
    </row>
    <row r="339" spans="6:6" x14ac:dyDescent="0.2">
      <c r="F339" s="850"/>
    </row>
    <row r="340" spans="6:6" x14ac:dyDescent="0.2">
      <c r="F340" s="850"/>
    </row>
    <row r="341" spans="6:6" x14ac:dyDescent="0.2">
      <c r="F341" s="850"/>
    </row>
    <row r="342" spans="6:6" x14ac:dyDescent="0.2">
      <c r="F342" s="850"/>
    </row>
    <row r="343" spans="6:6" x14ac:dyDescent="0.2">
      <c r="F343" s="850"/>
    </row>
    <row r="344" spans="6:6" x14ac:dyDescent="0.2">
      <c r="F344" s="850"/>
    </row>
    <row r="345" spans="6:6" x14ac:dyDescent="0.2">
      <c r="F345" s="850"/>
    </row>
    <row r="346" spans="6:6" x14ac:dyDescent="0.2">
      <c r="F346" s="850"/>
    </row>
    <row r="347" spans="6:6" x14ac:dyDescent="0.2">
      <c r="F347" s="850"/>
    </row>
    <row r="348" spans="6:6" x14ac:dyDescent="0.2">
      <c r="F348" s="850"/>
    </row>
    <row r="349" spans="6:6" x14ac:dyDescent="0.2">
      <c r="F349" s="850"/>
    </row>
    <row r="350" spans="6:6" x14ac:dyDescent="0.2">
      <c r="F350" s="850"/>
    </row>
    <row r="351" spans="6:6" x14ac:dyDescent="0.2">
      <c r="F351" s="850"/>
    </row>
    <row r="352" spans="6:6" x14ac:dyDescent="0.2">
      <c r="F352" s="850"/>
    </row>
    <row r="353" spans="6:6" x14ac:dyDescent="0.2">
      <c r="F353" s="850"/>
    </row>
    <row r="354" spans="6:6" x14ac:dyDescent="0.2">
      <c r="F354" s="850"/>
    </row>
    <row r="355" spans="6:6" x14ac:dyDescent="0.2">
      <c r="F355" s="850"/>
    </row>
    <row r="356" spans="6:6" x14ac:dyDescent="0.2">
      <c r="F356" s="850"/>
    </row>
    <row r="357" spans="6:6" x14ac:dyDescent="0.2">
      <c r="F357" s="850"/>
    </row>
    <row r="358" spans="6:6" x14ac:dyDescent="0.2">
      <c r="F358" s="850"/>
    </row>
    <row r="359" spans="6:6" x14ac:dyDescent="0.2">
      <c r="F359" s="850"/>
    </row>
    <row r="360" spans="6:6" x14ac:dyDescent="0.2">
      <c r="F360" s="850"/>
    </row>
    <row r="361" spans="6:6" x14ac:dyDescent="0.2">
      <c r="F361" s="850"/>
    </row>
    <row r="362" spans="6:6" x14ac:dyDescent="0.2">
      <c r="F362" s="850"/>
    </row>
    <row r="363" spans="6:6" x14ac:dyDescent="0.2">
      <c r="F363" s="850"/>
    </row>
    <row r="364" spans="6:6" x14ac:dyDescent="0.2">
      <c r="F364" s="850"/>
    </row>
    <row r="365" spans="6:6" x14ac:dyDescent="0.2">
      <c r="F365" s="850"/>
    </row>
    <row r="366" spans="6:6" x14ac:dyDescent="0.2">
      <c r="F366" s="850"/>
    </row>
    <row r="367" spans="6:6" x14ac:dyDescent="0.2">
      <c r="F367" s="850"/>
    </row>
    <row r="368" spans="6:6" x14ac:dyDescent="0.2">
      <c r="F368" s="850"/>
    </row>
    <row r="369" spans="6:6" x14ac:dyDescent="0.2">
      <c r="F369" s="850"/>
    </row>
    <row r="370" spans="6:6" x14ac:dyDescent="0.2">
      <c r="F370" s="850"/>
    </row>
    <row r="371" spans="6:6" x14ac:dyDescent="0.2">
      <c r="F371" s="850"/>
    </row>
    <row r="372" spans="6:6" x14ac:dyDescent="0.2">
      <c r="F372" s="850"/>
    </row>
    <row r="373" spans="6:6" x14ac:dyDescent="0.2">
      <c r="F373" s="850"/>
    </row>
    <row r="374" spans="6:6" x14ac:dyDescent="0.2">
      <c r="F374" s="850"/>
    </row>
    <row r="375" spans="6:6" x14ac:dyDescent="0.2">
      <c r="F375" s="850"/>
    </row>
    <row r="376" spans="6:6" x14ac:dyDescent="0.2">
      <c r="F376" s="850"/>
    </row>
    <row r="377" spans="6:6" x14ac:dyDescent="0.2">
      <c r="F377" s="850"/>
    </row>
    <row r="378" spans="6:6" x14ac:dyDescent="0.2">
      <c r="F378" s="850"/>
    </row>
    <row r="379" spans="6:6" x14ac:dyDescent="0.2">
      <c r="F379" s="850"/>
    </row>
    <row r="380" spans="6:6" x14ac:dyDescent="0.2">
      <c r="F380" s="850"/>
    </row>
    <row r="381" spans="6:6" x14ac:dyDescent="0.2">
      <c r="F381" s="850"/>
    </row>
    <row r="382" spans="6:6" x14ac:dyDescent="0.2">
      <c r="F382" s="850"/>
    </row>
    <row r="383" spans="6:6" x14ac:dyDescent="0.2">
      <c r="F383" s="850"/>
    </row>
    <row r="384" spans="6:6" x14ac:dyDescent="0.2">
      <c r="F384" s="850"/>
    </row>
    <row r="385" spans="6:6" x14ac:dyDescent="0.2">
      <c r="F385" s="850"/>
    </row>
    <row r="386" spans="6:6" x14ac:dyDescent="0.2">
      <c r="F386" s="850"/>
    </row>
    <row r="387" spans="6:6" x14ac:dyDescent="0.2">
      <c r="F387" s="850"/>
    </row>
    <row r="388" spans="6:6" x14ac:dyDescent="0.2">
      <c r="F388" s="850"/>
    </row>
    <row r="389" spans="6:6" x14ac:dyDescent="0.2">
      <c r="F389" s="850"/>
    </row>
    <row r="390" spans="6:6" x14ac:dyDescent="0.2">
      <c r="F390" s="850"/>
    </row>
    <row r="391" spans="6:6" x14ac:dyDescent="0.2">
      <c r="F391" s="850"/>
    </row>
    <row r="392" spans="6:6" x14ac:dyDescent="0.2">
      <c r="F392" s="850"/>
    </row>
    <row r="393" spans="6:6" x14ac:dyDescent="0.2">
      <c r="F393" s="850"/>
    </row>
    <row r="394" spans="6:6" x14ac:dyDescent="0.2">
      <c r="F394" s="850"/>
    </row>
    <row r="395" spans="6:6" x14ac:dyDescent="0.2">
      <c r="F395" s="850"/>
    </row>
    <row r="396" spans="6:6" x14ac:dyDescent="0.2">
      <c r="F396" s="850"/>
    </row>
    <row r="397" spans="6:6" x14ac:dyDescent="0.2">
      <c r="F397" s="850"/>
    </row>
    <row r="398" spans="6:6" x14ac:dyDescent="0.2">
      <c r="F398" s="850"/>
    </row>
    <row r="399" spans="6:6" x14ac:dyDescent="0.2">
      <c r="F399" s="850"/>
    </row>
    <row r="400" spans="6:6" x14ac:dyDescent="0.2">
      <c r="F400" s="850"/>
    </row>
    <row r="401" spans="6:6" x14ac:dyDescent="0.2">
      <c r="F401" s="850"/>
    </row>
    <row r="402" spans="6:6" x14ac:dyDescent="0.2">
      <c r="F402" s="850"/>
    </row>
    <row r="403" spans="6:6" x14ac:dyDescent="0.2">
      <c r="F403" s="850"/>
    </row>
    <row r="404" spans="6:6" x14ac:dyDescent="0.2">
      <c r="F404" s="850"/>
    </row>
    <row r="405" spans="6:6" x14ac:dyDescent="0.2">
      <c r="F405" s="850"/>
    </row>
    <row r="406" spans="6:6" x14ac:dyDescent="0.2">
      <c r="F406" s="850"/>
    </row>
    <row r="407" spans="6:6" x14ac:dyDescent="0.2">
      <c r="F407" s="850"/>
    </row>
    <row r="408" spans="6:6" x14ac:dyDescent="0.2">
      <c r="F408" s="850"/>
    </row>
    <row r="409" spans="6:6" x14ac:dyDescent="0.2">
      <c r="F409" s="850"/>
    </row>
    <row r="410" spans="6:6" x14ac:dyDescent="0.2">
      <c r="F410" s="850"/>
    </row>
    <row r="411" spans="6:6" x14ac:dyDescent="0.2">
      <c r="F411" s="850"/>
    </row>
    <row r="412" spans="6:6" x14ac:dyDescent="0.2">
      <c r="F412" s="850"/>
    </row>
    <row r="413" spans="6:6" x14ac:dyDescent="0.2">
      <c r="F413" s="850"/>
    </row>
    <row r="414" spans="6:6" x14ac:dyDescent="0.2">
      <c r="F414" s="850"/>
    </row>
    <row r="415" spans="6:6" x14ac:dyDescent="0.2">
      <c r="F415" s="850"/>
    </row>
    <row r="416" spans="6:6" x14ac:dyDescent="0.2">
      <c r="F416" s="850"/>
    </row>
    <row r="417" spans="6:6" x14ac:dyDescent="0.2">
      <c r="F417" s="850"/>
    </row>
    <row r="418" spans="6:6" x14ac:dyDescent="0.2">
      <c r="F418" s="850"/>
    </row>
    <row r="419" spans="6:6" x14ac:dyDescent="0.2">
      <c r="F419" s="850"/>
    </row>
    <row r="420" spans="6:6" x14ac:dyDescent="0.2">
      <c r="F420" s="850"/>
    </row>
    <row r="421" spans="6:6" x14ac:dyDescent="0.2">
      <c r="F421" s="850"/>
    </row>
    <row r="422" spans="6:6" x14ac:dyDescent="0.2">
      <c r="F422" s="850"/>
    </row>
    <row r="423" spans="6:6" x14ac:dyDescent="0.2">
      <c r="F423" s="850"/>
    </row>
    <row r="424" spans="6:6" x14ac:dyDescent="0.2">
      <c r="F424" s="850"/>
    </row>
    <row r="425" spans="6:6" x14ac:dyDescent="0.2">
      <c r="F425" s="850"/>
    </row>
    <row r="426" spans="6:6" x14ac:dyDescent="0.2">
      <c r="F426" s="850"/>
    </row>
    <row r="427" spans="6:6" x14ac:dyDescent="0.2">
      <c r="F427" s="850"/>
    </row>
    <row r="428" spans="6:6" x14ac:dyDescent="0.2">
      <c r="F428" s="850"/>
    </row>
    <row r="429" spans="6:6" x14ac:dyDescent="0.2">
      <c r="F429" s="850"/>
    </row>
    <row r="430" spans="6:6" x14ac:dyDescent="0.2">
      <c r="F430" s="850"/>
    </row>
    <row r="431" spans="6:6" x14ac:dyDescent="0.2">
      <c r="F431" s="850"/>
    </row>
    <row r="432" spans="6:6" x14ac:dyDescent="0.2">
      <c r="F432" s="850"/>
    </row>
    <row r="433" spans="6:6" x14ac:dyDescent="0.2">
      <c r="F433" s="850"/>
    </row>
    <row r="434" spans="6:6" x14ac:dyDescent="0.2">
      <c r="F434" s="850"/>
    </row>
    <row r="435" spans="6:6" x14ac:dyDescent="0.2">
      <c r="F435" s="850"/>
    </row>
    <row r="436" spans="6:6" x14ac:dyDescent="0.2">
      <c r="F436" s="850"/>
    </row>
    <row r="437" spans="6:6" x14ac:dyDescent="0.2">
      <c r="F437" s="850"/>
    </row>
    <row r="438" spans="6:6" x14ac:dyDescent="0.2">
      <c r="F438" s="850"/>
    </row>
    <row r="439" spans="6:6" x14ac:dyDescent="0.2">
      <c r="F439" s="850"/>
    </row>
    <row r="440" spans="6:6" x14ac:dyDescent="0.2">
      <c r="F440" s="850"/>
    </row>
    <row r="441" spans="6:6" x14ac:dyDescent="0.2">
      <c r="F441" s="850"/>
    </row>
    <row r="442" spans="6:6" x14ac:dyDescent="0.2">
      <c r="F442" s="850"/>
    </row>
    <row r="443" spans="6:6" x14ac:dyDescent="0.2">
      <c r="F443" s="850"/>
    </row>
    <row r="444" spans="6:6" x14ac:dyDescent="0.2">
      <c r="F444" s="850"/>
    </row>
    <row r="445" spans="6:6" x14ac:dyDescent="0.2">
      <c r="F445" s="850"/>
    </row>
    <row r="446" spans="6:6" x14ac:dyDescent="0.2">
      <c r="F446" s="850"/>
    </row>
    <row r="447" spans="6:6" x14ac:dyDescent="0.2">
      <c r="F447" s="850"/>
    </row>
    <row r="448" spans="6:6" x14ac:dyDescent="0.2">
      <c r="F448" s="850"/>
    </row>
    <row r="449" spans="6:6" x14ac:dyDescent="0.2">
      <c r="F449" s="850"/>
    </row>
    <row r="450" spans="6:6" x14ac:dyDescent="0.2">
      <c r="F450" s="850"/>
    </row>
    <row r="451" spans="6:6" x14ac:dyDescent="0.2">
      <c r="F451" s="850"/>
    </row>
    <row r="452" spans="6:6" x14ac:dyDescent="0.2">
      <c r="F452" s="850"/>
    </row>
    <row r="453" spans="6:6" x14ac:dyDescent="0.2">
      <c r="F453" s="850"/>
    </row>
    <row r="454" spans="6:6" x14ac:dyDescent="0.2">
      <c r="F454" s="850"/>
    </row>
    <row r="455" spans="6:6" x14ac:dyDescent="0.2">
      <c r="F455" s="850"/>
    </row>
    <row r="456" spans="6:6" x14ac:dyDescent="0.2">
      <c r="F456" s="850"/>
    </row>
    <row r="457" spans="6:6" x14ac:dyDescent="0.2">
      <c r="F457" s="850"/>
    </row>
    <row r="458" spans="6:6" x14ac:dyDescent="0.2">
      <c r="F458" s="850"/>
    </row>
    <row r="459" spans="6:6" x14ac:dyDescent="0.2">
      <c r="F459" s="850"/>
    </row>
    <row r="460" spans="6:6" x14ac:dyDescent="0.2">
      <c r="F460" s="850"/>
    </row>
    <row r="461" spans="6:6" x14ac:dyDescent="0.2">
      <c r="F461" s="850"/>
    </row>
    <row r="462" spans="6:6" x14ac:dyDescent="0.2">
      <c r="F462" s="850"/>
    </row>
    <row r="463" spans="6:6" x14ac:dyDescent="0.2">
      <c r="F463" s="850"/>
    </row>
    <row r="464" spans="6:6" x14ac:dyDescent="0.2">
      <c r="F464" s="850"/>
    </row>
    <row r="465" spans="6:6" x14ac:dyDescent="0.2">
      <c r="F465" s="850"/>
    </row>
    <row r="466" spans="6:6" x14ac:dyDescent="0.2">
      <c r="F466" s="850"/>
    </row>
    <row r="467" spans="6:6" x14ac:dyDescent="0.2">
      <c r="F467" s="850"/>
    </row>
    <row r="468" spans="6:6" x14ac:dyDescent="0.2">
      <c r="F468" s="850"/>
    </row>
    <row r="469" spans="6:6" x14ac:dyDescent="0.2">
      <c r="F469" s="850"/>
    </row>
    <row r="470" spans="6:6" x14ac:dyDescent="0.2">
      <c r="F470" s="850"/>
    </row>
    <row r="471" spans="6:6" x14ac:dyDescent="0.2">
      <c r="F471" s="850"/>
    </row>
    <row r="472" spans="6:6" x14ac:dyDescent="0.2">
      <c r="F472" s="850"/>
    </row>
    <row r="473" spans="6:6" x14ac:dyDescent="0.2">
      <c r="F473" s="850"/>
    </row>
    <row r="474" spans="6:6" x14ac:dyDescent="0.2">
      <c r="F474" s="850"/>
    </row>
    <row r="475" spans="6:6" x14ac:dyDescent="0.2">
      <c r="F475" s="850"/>
    </row>
    <row r="476" spans="6:6" x14ac:dyDescent="0.2">
      <c r="F476" s="850"/>
    </row>
    <row r="477" spans="6:6" x14ac:dyDescent="0.2">
      <c r="F477" s="850"/>
    </row>
    <row r="478" spans="6:6" x14ac:dyDescent="0.2">
      <c r="F478" s="850"/>
    </row>
    <row r="479" spans="6:6" x14ac:dyDescent="0.2">
      <c r="F479" s="850"/>
    </row>
    <row r="480" spans="6:6" x14ac:dyDescent="0.2">
      <c r="F480" s="850"/>
    </row>
    <row r="481" spans="6:6" x14ac:dyDescent="0.2">
      <c r="F481" s="850"/>
    </row>
    <row r="482" spans="6:6" x14ac:dyDescent="0.2">
      <c r="F482" s="850"/>
    </row>
    <row r="483" spans="6:6" x14ac:dyDescent="0.2">
      <c r="F483" s="850"/>
    </row>
    <row r="484" spans="6:6" x14ac:dyDescent="0.2">
      <c r="F484" s="850"/>
    </row>
    <row r="485" spans="6:6" x14ac:dyDescent="0.2">
      <c r="F485" s="850"/>
    </row>
    <row r="486" spans="6:6" x14ac:dyDescent="0.2">
      <c r="F486" s="850"/>
    </row>
    <row r="487" spans="6:6" x14ac:dyDescent="0.2">
      <c r="F487" s="850"/>
    </row>
    <row r="488" spans="6:6" x14ac:dyDescent="0.2">
      <c r="F488" s="850"/>
    </row>
    <row r="489" spans="6:6" x14ac:dyDescent="0.2">
      <c r="F489" s="850"/>
    </row>
    <row r="490" spans="6:6" x14ac:dyDescent="0.2">
      <c r="F490" s="850"/>
    </row>
    <row r="491" spans="6:6" x14ac:dyDescent="0.2">
      <c r="F491" s="850"/>
    </row>
    <row r="492" spans="6:6" x14ac:dyDescent="0.2">
      <c r="F492" s="850"/>
    </row>
    <row r="493" spans="6:6" x14ac:dyDescent="0.2">
      <c r="F493" s="850"/>
    </row>
    <row r="494" spans="6:6" x14ac:dyDescent="0.2">
      <c r="F494" s="850"/>
    </row>
    <row r="495" spans="6:6" x14ac:dyDescent="0.2">
      <c r="F495" s="850"/>
    </row>
    <row r="496" spans="6:6" x14ac:dyDescent="0.2">
      <c r="F496" s="850"/>
    </row>
    <row r="497" spans="6:6" x14ac:dyDescent="0.2">
      <c r="F497" s="850"/>
    </row>
    <row r="498" spans="6:6" x14ac:dyDescent="0.2">
      <c r="F498" s="850"/>
    </row>
    <row r="499" spans="6:6" x14ac:dyDescent="0.2">
      <c r="F499" s="850"/>
    </row>
    <row r="500" spans="6:6" x14ac:dyDescent="0.2">
      <c r="F500" s="850"/>
    </row>
    <row r="501" spans="6:6" x14ac:dyDescent="0.2">
      <c r="F501" s="850"/>
    </row>
    <row r="502" spans="6:6" x14ac:dyDescent="0.2">
      <c r="F502" s="850"/>
    </row>
    <row r="503" spans="6:6" x14ac:dyDescent="0.2">
      <c r="F503" s="850"/>
    </row>
    <row r="504" spans="6:6" x14ac:dyDescent="0.2">
      <c r="F504" s="850"/>
    </row>
    <row r="505" spans="6:6" x14ac:dyDescent="0.2">
      <c r="F505" s="850"/>
    </row>
    <row r="506" spans="6:6" x14ac:dyDescent="0.2">
      <c r="F506" s="850"/>
    </row>
    <row r="507" spans="6:6" x14ac:dyDescent="0.2">
      <c r="F507" s="850"/>
    </row>
    <row r="508" spans="6:6" x14ac:dyDescent="0.2">
      <c r="F508" s="850"/>
    </row>
    <row r="509" spans="6:6" x14ac:dyDescent="0.2">
      <c r="F509" s="850"/>
    </row>
    <row r="510" spans="6:6" x14ac:dyDescent="0.2">
      <c r="F510" s="850"/>
    </row>
    <row r="511" spans="6:6" x14ac:dyDescent="0.2">
      <c r="F511" s="850"/>
    </row>
    <row r="512" spans="6:6" x14ac:dyDescent="0.2">
      <c r="F512" s="850"/>
    </row>
    <row r="513" spans="6:6" x14ac:dyDescent="0.2">
      <c r="F513" s="850"/>
    </row>
    <row r="514" spans="6:6" x14ac:dyDescent="0.2">
      <c r="F514" s="850"/>
    </row>
    <row r="515" spans="6:6" x14ac:dyDescent="0.2">
      <c r="F515" s="850"/>
    </row>
    <row r="516" spans="6:6" x14ac:dyDescent="0.2">
      <c r="F516" s="850"/>
    </row>
    <row r="517" spans="6:6" x14ac:dyDescent="0.2">
      <c r="F517" s="850"/>
    </row>
    <row r="518" spans="6:6" x14ac:dyDescent="0.2">
      <c r="F518" s="850"/>
    </row>
    <row r="519" spans="6:6" x14ac:dyDescent="0.2">
      <c r="F519" s="850"/>
    </row>
    <row r="520" spans="6:6" x14ac:dyDescent="0.2">
      <c r="F520" s="850"/>
    </row>
    <row r="521" spans="6:6" x14ac:dyDescent="0.2">
      <c r="F521" s="850"/>
    </row>
    <row r="522" spans="6:6" x14ac:dyDescent="0.2">
      <c r="F522" s="850"/>
    </row>
    <row r="523" spans="6:6" x14ac:dyDescent="0.2">
      <c r="F523" s="850"/>
    </row>
    <row r="524" spans="6:6" x14ac:dyDescent="0.2">
      <c r="F524" s="850"/>
    </row>
    <row r="525" spans="6:6" x14ac:dyDescent="0.2">
      <c r="F525" s="850"/>
    </row>
    <row r="526" spans="6:6" x14ac:dyDescent="0.2">
      <c r="F526" s="850"/>
    </row>
    <row r="527" spans="6:6" x14ac:dyDescent="0.2">
      <c r="F527" s="850"/>
    </row>
    <row r="528" spans="6:6" x14ac:dyDescent="0.2">
      <c r="F528" s="850"/>
    </row>
    <row r="529" spans="6:6" x14ac:dyDescent="0.2">
      <c r="F529" s="850"/>
    </row>
    <row r="530" spans="6:6" x14ac:dyDescent="0.2">
      <c r="F530" s="850"/>
    </row>
    <row r="531" spans="6:6" x14ac:dyDescent="0.2">
      <c r="F531" s="850"/>
    </row>
    <row r="532" spans="6:6" x14ac:dyDescent="0.2">
      <c r="F532" s="850"/>
    </row>
    <row r="533" spans="6:6" x14ac:dyDescent="0.2">
      <c r="F533" s="850"/>
    </row>
    <row r="534" spans="6:6" x14ac:dyDescent="0.2">
      <c r="F534" s="850"/>
    </row>
    <row r="535" spans="6:6" x14ac:dyDescent="0.2">
      <c r="F535" s="850"/>
    </row>
    <row r="536" spans="6:6" x14ac:dyDescent="0.2">
      <c r="F536" s="850"/>
    </row>
    <row r="537" spans="6:6" x14ac:dyDescent="0.2">
      <c r="F537" s="850"/>
    </row>
    <row r="538" spans="6:6" x14ac:dyDescent="0.2">
      <c r="F538" s="850"/>
    </row>
    <row r="539" spans="6:6" x14ac:dyDescent="0.2">
      <c r="F539" s="850"/>
    </row>
    <row r="540" spans="6:6" x14ac:dyDescent="0.2">
      <c r="F540" s="850"/>
    </row>
    <row r="541" spans="6:6" x14ac:dyDescent="0.2">
      <c r="F541" s="850"/>
    </row>
    <row r="542" spans="6:6" x14ac:dyDescent="0.2">
      <c r="F542" s="850"/>
    </row>
    <row r="543" spans="6:6" x14ac:dyDescent="0.2">
      <c r="F543" s="850"/>
    </row>
    <row r="544" spans="6:6" x14ac:dyDescent="0.2">
      <c r="F544" s="850"/>
    </row>
    <row r="545" spans="6:6" x14ac:dyDescent="0.2">
      <c r="F545" s="850"/>
    </row>
    <row r="546" spans="6:6" x14ac:dyDescent="0.2">
      <c r="F546" s="850"/>
    </row>
    <row r="547" spans="6:6" x14ac:dyDescent="0.2">
      <c r="F547" s="850"/>
    </row>
    <row r="548" spans="6:6" x14ac:dyDescent="0.2">
      <c r="F548" s="850"/>
    </row>
    <row r="549" spans="6:6" x14ac:dyDescent="0.2">
      <c r="F549" s="850"/>
    </row>
    <row r="550" spans="6:6" x14ac:dyDescent="0.2">
      <c r="F550" s="850"/>
    </row>
    <row r="551" spans="6:6" x14ac:dyDescent="0.2">
      <c r="F551" s="850"/>
    </row>
    <row r="552" spans="6:6" x14ac:dyDescent="0.2">
      <c r="F552" s="850"/>
    </row>
    <row r="553" spans="6:6" x14ac:dyDescent="0.2">
      <c r="F553" s="850"/>
    </row>
    <row r="554" spans="6:6" x14ac:dyDescent="0.2">
      <c r="F554" s="850"/>
    </row>
    <row r="555" spans="6:6" x14ac:dyDescent="0.2">
      <c r="F555" s="850"/>
    </row>
    <row r="556" spans="6:6" x14ac:dyDescent="0.2">
      <c r="F556" s="850"/>
    </row>
    <row r="557" spans="6:6" x14ac:dyDescent="0.2">
      <c r="F557" s="850"/>
    </row>
    <row r="558" spans="6:6" x14ac:dyDescent="0.2">
      <c r="F558" s="850"/>
    </row>
    <row r="559" spans="6:6" x14ac:dyDescent="0.2">
      <c r="F559" s="850"/>
    </row>
    <row r="560" spans="6:6" x14ac:dyDescent="0.2">
      <c r="F560" s="850"/>
    </row>
    <row r="561" spans="6:6" x14ac:dyDescent="0.2">
      <c r="F561" s="850"/>
    </row>
    <row r="562" spans="6:6" x14ac:dyDescent="0.2">
      <c r="F562" s="850"/>
    </row>
    <row r="563" spans="6:6" x14ac:dyDescent="0.2">
      <c r="F563" s="850"/>
    </row>
    <row r="564" spans="6:6" x14ac:dyDescent="0.2">
      <c r="F564" s="850"/>
    </row>
    <row r="565" spans="6:6" x14ac:dyDescent="0.2">
      <c r="F565" s="850"/>
    </row>
    <row r="566" spans="6:6" x14ac:dyDescent="0.2">
      <c r="F566" s="850"/>
    </row>
    <row r="567" spans="6:6" x14ac:dyDescent="0.2">
      <c r="F567" s="850"/>
    </row>
    <row r="568" spans="6:6" x14ac:dyDescent="0.2">
      <c r="F568" s="850"/>
    </row>
    <row r="569" spans="6:6" x14ac:dyDescent="0.2">
      <c r="F569" s="850"/>
    </row>
    <row r="570" spans="6:6" x14ac:dyDescent="0.2">
      <c r="F570" s="850"/>
    </row>
    <row r="571" spans="6:6" x14ac:dyDescent="0.2">
      <c r="F571" s="850"/>
    </row>
    <row r="572" spans="6:6" x14ac:dyDescent="0.2">
      <c r="F572" s="850"/>
    </row>
    <row r="573" spans="6:6" x14ac:dyDescent="0.2">
      <c r="F573" s="850"/>
    </row>
    <row r="574" spans="6:6" x14ac:dyDescent="0.2">
      <c r="F574" s="850"/>
    </row>
    <row r="575" spans="6:6" x14ac:dyDescent="0.2">
      <c r="F575" s="850"/>
    </row>
    <row r="576" spans="6:6" x14ac:dyDescent="0.2">
      <c r="F576" s="850"/>
    </row>
    <row r="577" spans="6:6" x14ac:dyDescent="0.2">
      <c r="F577" s="850"/>
    </row>
    <row r="578" spans="6:6" x14ac:dyDescent="0.2">
      <c r="F578" s="850"/>
    </row>
    <row r="579" spans="6:6" x14ac:dyDescent="0.2">
      <c r="F579" s="850"/>
    </row>
    <row r="580" spans="6:6" x14ac:dyDescent="0.2">
      <c r="F580" s="850"/>
    </row>
    <row r="581" spans="6:6" x14ac:dyDescent="0.2">
      <c r="F581" s="850"/>
    </row>
    <row r="582" spans="6:6" x14ac:dyDescent="0.2">
      <c r="F582" s="850"/>
    </row>
    <row r="583" spans="6:6" x14ac:dyDescent="0.2">
      <c r="F583" s="850"/>
    </row>
    <row r="584" spans="6:6" x14ac:dyDescent="0.2">
      <c r="F584" s="850"/>
    </row>
    <row r="585" spans="6:6" x14ac:dyDescent="0.2">
      <c r="F585" s="850"/>
    </row>
    <row r="586" spans="6:6" x14ac:dyDescent="0.2">
      <c r="F586" s="850"/>
    </row>
    <row r="587" spans="6:6" x14ac:dyDescent="0.2">
      <c r="F587" s="850"/>
    </row>
    <row r="588" spans="6:6" x14ac:dyDescent="0.2">
      <c r="F588" s="850"/>
    </row>
    <row r="589" spans="6:6" x14ac:dyDescent="0.2">
      <c r="F589" s="850"/>
    </row>
    <row r="590" spans="6:6" x14ac:dyDescent="0.2">
      <c r="F590" s="850"/>
    </row>
    <row r="591" spans="6:6" x14ac:dyDescent="0.2">
      <c r="F591" s="850"/>
    </row>
    <row r="592" spans="6:6" x14ac:dyDescent="0.2">
      <c r="F592" s="850"/>
    </row>
    <row r="593" spans="6:6" x14ac:dyDescent="0.2">
      <c r="F593" s="850"/>
    </row>
    <row r="594" spans="6:6" x14ac:dyDescent="0.2">
      <c r="F594" s="850"/>
    </row>
    <row r="595" spans="6:6" x14ac:dyDescent="0.2">
      <c r="F595" s="850"/>
    </row>
    <row r="596" spans="6:6" x14ac:dyDescent="0.2">
      <c r="F596" s="850"/>
    </row>
    <row r="597" spans="6:6" x14ac:dyDescent="0.2">
      <c r="F597" s="850"/>
    </row>
    <row r="598" spans="6:6" x14ac:dyDescent="0.2">
      <c r="F598" s="850"/>
    </row>
    <row r="599" spans="6:6" x14ac:dyDescent="0.2">
      <c r="F599" s="850"/>
    </row>
    <row r="600" spans="6:6" x14ac:dyDescent="0.2">
      <c r="F600" s="850"/>
    </row>
    <row r="601" spans="6:6" x14ac:dyDescent="0.2">
      <c r="F601" s="850"/>
    </row>
    <row r="602" spans="6:6" x14ac:dyDescent="0.2">
      <c r="F602" s="850"/>
    </row>
    <row r="603" spans="6:6" x14ac:dyDescent="0.2">
      <c r="F603" s="850"/>
    </row>
    <row r="604" spans="6:6" x14ac:dyDescent="0.2">
      <c r="F604" s="850"/>
    </row>
    <row r="605" spans="6:6" x14ac:dyDescent="0.2">
      <c r="F605" s="850"/>
    </row>
    <row r="606" spans="6:6" x14ac:dyDescent="0.2">
      <c r="F606" s="850"/>
    </row>
    <row r="607" spans="6:6" x14ac:dyDescent="0.2">
      <c r="F607" s="850"/>
    </row>
    <row r="608" spans="6:6" x14ac:dyDescent="0.2">
      <c r="F608" s="850"/>
    </row>
    <row r="609" spans="6:6" x14ac:dyDescent="0.2">
      <c r="F609" s="850"/>
    </row>
    <row r="610" spans="6:6" x14ac:dyDescent="0.2">
      <c r="F610" s="850"/>
    </row>
    <row r="611" spans="6:6" x14ac:dyDescent="0.2">
      <c r="F611" s="850"/>
    </row>
    <row r="612" spans="6:6" x14ac:dyDescent="0.2">
      <c r="F612" s="850"/>
    </row>
    <row r="613" spans="6:6" x14ac:dyDescent="0.2">
      <c r="F613" s="850"/>
    </row>
    <row r="614" spans="6:6" x14ac:dyDescent="0.2">
      <c r="F614" s="850"/>
    </row>
    <row r="615" spans="6:6" x14ac:dyDescent="0.2">
      <c r="F615" s="850"/>
    </row>
    <row r="616" spans="6:6" x14ac:dyDescent="0.2">
      <c r="F616" s="850"/>
    </row>
    <row r="617" spans="6:6" x14ac:dyDescent="0.2">
      <c r="F617" s="850"/>
    </row>
    <row r="618" spans="6:6" x14ac:dyDescent="0.2">
      <c r="F618" s="850"/>
    </row>
    <row r="619" spans="6:6" x14ac:dyDescent="0.2">
      <c r="F619" s="850"/>
    </row>
    <row r="620" spans="6:6" x14ac:dyDescent="0.2">
      <c r="F620" s="850"/>
    </row>
    <row r="621" spans="6:6" x14ac:dyDescent="0.2">
      <c r="F621" s="850"/>
    </row>
    <row r="622" spans="6:6" x14ac:dyDescent="0.2">
      <c r="F622" s="850"/>
    </row>
    <row r="623" spans="6:6" x14ac:dyDescent="0.2">
      <c r="F623" s="850"/>
    </row>
    <row r="624" spans="6:6" x14ac:dyDescent="0.2">
      <c r="F624" s="850"/>
    </row>
    <row r="625" spans="6:6" x14ac:dyDescent="0.2">
      <c r="F625" s="850"/>
    </row>
    <row r="626" spans="6:6" x14ac:dyDescent="0.2">
      <c r="F626" s="850"/>
    </row>
    <row r="627" spans="6:6" x14ac:dyDescent="0.2">
      <c r="F627" s="850"/>
    </row>
    <row r="628" spans="6:6" x14ac:dyDescent="0.2">
      <c r="F628" s="850"/>
    </row>
    <row r="629" spans="6:6" x14ac:dyDescent="0.2">
      <c r="F629" s="850"/>
    </row>
    <row r="630" spans="6:6" x14ac:dyDescent="0.2">
      <c r="F630" s="850"/>
    </row>
    <row r="631" spans="6:6" x14ac:dyDescent="0.2">
      <c r="F631" s="850"/>
    </row>
    <row r="632" spans="6:6" x14ac:dyDescent="0.2">
      <c r="F632" s="850"/>
    </row>
    <row r="633" spans="6:6" x14ac:dyDescent="0.2">
      <c r="F633" s="850"/>
    </row>
    <row r="634" spans="6:6" x14ac:dyDescent="0.2">
      <c r="F634" s="850"/>
    </row>
    <row r="635" spans="6:6" x14ac:dyDescent="0.2">
      <c r="F635" s="850"/>
    </row>
    <row r="636" spans="6:6" x14ac:dyDescent="0.2">
      <c r="F636" s="850"/>
    </row>
    <row r="637" spans="6:6" x14ac:dyDescent="0.2">
      <c r="F637" s="850"/>
    </row>
    <row r="638" spans="6:6" x14ac:dyDescent="0.2">
      <c r="F638" s="850"/>
    </row>
    <row r="639" spans="6:6" x14ac:dyDescent="0.2">
      <c r="F639" s="850"/>
    </row>
    <row r="640" spans="6:6" x14ac:dyDescent="0.2">
      <c r="F640" s="850"/>
    </row>
    <row r="641" spans="6:6" x14ac:dyDescent="0.2">
      <c r="F641" s="850"/>
    </row>
    <row r="642" spans="6:6" x14ac:dyDescent="0.2">
      <c r="F642" s="850"/>
    </row>
    <row r="643" spans="6:6" x14ac:dyDescent="0.2">
      <c r="F643" s="850"/>
    </row>
    <row r="644" spans="6:6" x14ac:dyDescent="0.2">
      <c r="F644" s="850"/>
    </row>
    <row r="645" spans="6:6" x14ac:dyDescent="0.2">
      <c r="F645" s="850"/>
    </row>
    <row r="646" spans="6:6" x14ac:dyDescent="0.2">
      <c r="F646" s="850"/>
    </row>
    <row r="647" spans="6:6" x14ac:dyDescent="0.2">
      <c r="F647" s="850"/>
    </row>
    <row r="648" spans="6:6" x14ac:dyDescent="0.2">
      <c r="F648" s="850"/>
    </row>
    <row r="649" spans="6:6" x14ac:dyDescent="0.2">
      <c r="F649" s="850"/>
    </row>
    <row r="650" spans="6:6" x14ac:dyDescent="0.2">
      <c r="F650" s="850"/>
    </row>
    <row r="651" spans="6:6" x14ac:dyDescent="0.2">
      <c r="F651" s="850"/>
    </row>
    <row r="652" spans="6:6" x14ac:dyDescent="0.2">
      <c r="F652" s="850"/>
    </row>
    <row r="653" spans="6:6" x14ac:dyDescent="0.2">
      <c r="F653" s="850"/>
    </row>
    <row r="654" spans="6:6" x14ac:dyDescent="0.2">
      <c r="F654" s="850"/>
    </row>
    <row r="655" spans="6:6" x14ac:dyDescent="0.2">
      <c r="F655" s="850"/>
    </row>
    <row r="656" spans="6:6" x14ac:dyDescent="0.2">
      <c r="F656" s="850"/>
    </row>
    <row r="657" spans="6:6" x14ac:dyDescent="0.2">
      <c r="F657" s="850"/>
    </row>
    <row r="658" spans="6:6" x14ac:dyDescent="0.2">
      <c r="F658" s="850"/>
    </row>
    <row r="659" spans="6:6" x14ac:dyDescent="0.2">
      <c r="F659" s="850"/>
    </row>
    <row r="660" spans="6:6" x14ac:dyDescent="0.2">
      <c r="F660" s="850"/>
    </row>
    <row r="661" spans="6:6" x14ac:dyDescent="0.2">
      <c r="F661" s="850"/>
    </row>
    <row r="662" spans="6:6" x14ac:dyDescent="0.2">
      <c r="F662" s="850"/>
    </row>
    <row r="663" spans="6:6" x14ac:dyDescent="0.2">
      <c r="F663" s="850"/>
    </row>
    <row r="664" spans="6:6" x14ac:dyDescent="0.2">
      <c r="F664" s="850"/>
    </row>
    <row r="665" spans="6:6" x14ac:dyDescent="0.2">
      <c r="F665" s="850"/>
    </row>
    <row r="666" spans="6:6" x14ac:dyDescent="0.2">
      <c r="F666" s="850"/>
    </row>
    <row r="667" spans="6:6" x14ac:dyDescent="0.2">
      <c r="F667" s="850"/>
    </row>
    <row r="668" spans="6:6" x14ac:dyDescent="0.2">
      <c r="F668" s="850"/>
    </row>
    <row r="669" spans="6:6" x14ac:dyDescent="0.2">
      <c r="F669" s="850"/>
    </row>
    <row r="670" spans="6:6" x14ac:dyDescent="0.2">
      <c r="F670" s="850"/>
    </row>
    <row r="671" spans="6:6" x14ac:dyDescent="0.2">
      <c r="F671" s="850"/>
    </row>
    <row r="672" spans="6:6" x14ac:dyDescent="0.2">
      <c r="F672" s="850"/>
    </row>
    <row r="673" spans="6:6" x14ac:dyDescent="0.2">
      <c r="F673" s="850"/>
    </row>
    <row r="674" spans="6:6" x14ac:dyDescent="0.2">
      <c r="F674" s="850"/>
    </row>
    <row r="675" spans="6:6" x14ac:dyDescent="0.2">
      <c r="F675" s="850"/>
    </row>
    <row r="676" spans="6:6" x14ac:dyDescent="0.2">
      <c r="F676" s="850"/>
    </row>
    <row r="677" spans="6:6" x14ac:dyDescent="0.2">
      <c r="F677" s="850"/>
    </row>
    <row r="678" spans="6:6" x14ac:dyDescent="0.2">
      <c r="F678" s="850"/>
    </row>
    <row r="679" spans="6:6" x14ac:dyDescent="0.2">
      <c r="F679" s="850"/>
    </row>
    <row r="680" spans="6:6" x14ac:dyDescent="0.2">
      <c r="F680" s="850"/>
    </row>
    <row r="681" spans="6:6" x14ac:dyDescent="0.2">
      <c r="F681" s="850"/>
    </row>
    <row r="682" spans="6:6" x14ac:dyDescent="0.2">
      <c r="F682" s="850"/>
    </row>
    <row r="683" spans="6:6" x14ac:dyDescent="0.2">
      <c r="F683" s="850"/>
    </row>
    <row r="684" spans="6:6" x14ac:dyDescent="0.2">
      <c r="F684" s="850"/>
    </row>
    <row r="685" spans="6:6" x14ac:dyDescent="0.2">
      <c r="F685" s="850"/>
    </row>
    <row r="686" spans="6:6" x14ac:dyDescent="0.2">
      <c r="F686" s="850"/>
    </row>
    <row r="687" spans="6:6" x14ac:dyDescent="0.2">
      <c r="F687" s="850"/>
    </row>
    <row r="688" spans="6:6" x14ac:dyDescent="0.2">
      <c r="F688" s="850"/>
    </row>
    <row r="689" spans="6:6" x14ac:dyDescent="0.2">
      <c r="F689" s="850"/>
    </row>
    <row r="690" spans="6:6" x14ac:dyDescent="0.2">
      <c r="F690" s="850"/>
    </row>
    <row r="691" spans="6:6" x14ac:dyDescent="0.2">
      <c r="F691" s="850"/>
    </row>
    <row r="692" spans="6:6" x14ac:dyDescent="0.2">
      <c r="F692" s="850"/>
    </row>
    <row r="693" spans="6:6" x14ac:dyDescent="0.2">
      <c r="F693" s="850"/>
    </row>
    <row r="694" spans="6:6" x14ac:dyDescent="0.2">
      <c r="F694" s="850"/>
    </row>
    <row r="695" spans="6:6" x14ac:dyDescent="0.2">
      <c r="F695" s="850"/>
    </row>
    <row r="696" spans="6:6" x14ac:dyDescent="0.2">
      <c r="F696" s="850"/>
    </row>
    <row r="697" spans="6:6" x14ac:dyDescent="0.2">
      <c r="F697" s="850"/>
    </row>
    <row r="698" spans="6:6" x14ac:dyDescent="0.2">
      <c r="F698" s="850"/>
    </row>
    <row r="699" spans="6:6" x14ac:dyDescent="0.2">
      <c r="F699" s="850"/>
    </row>
    <row r="700" spans="6:6" x14ac:dyDescent="0.2">
      <c r="F700" s="850"/>
    </row>
    <row r="701" spans="6:6" x14ac:dyDescent="0.2">
      <c r="F701" s="850"/>
    </row>
    <row r="702" spans="6:6" x14ac:dyDescent="0.2">
      <c r="F702" s="850"/>
    </row>
    <row r="703" spans="6:6" x14ac:dyDescent="0.2">
      <c r="F703" s="850"/>
    </row>
    <row r="704" spans="6:6" x14ac:dyDescent="0.2">
      <c r="F704" s="850"/>
    </row>
    <row r="705" spans="6:6" x14ac:dyDescent="0.2">
      <c r="F705" s="850"/>
    </row>
    <row r="706" spans="6:6" x14ac:dyDescent="0.2">
      <c r="F706" s="850"/>
    </row>
    <row r="707" spans="6:6" x14ac:dyDescent="0.2">
      <c r="F707" s="850"/>
    </row>
    <row r="708" spans="6:6" x14ac:dyDescent="0.2">
      <c r="F708" s="850"/>
    </row>
    <row r="709" spans="6:6" x14ac:dyDescent="0.2">
      <c r="F709" s="850"/>
    </row>
    <row r="710" spans="6:6" x14ac:dyDescent="0.2">
      <c r="F710" s="850"/>
    </row>
    <row r="711" spans="6:6" x14ac:dyDescent="0.2">
      <c r="F711" s="850"/>
    </row>
    <row r="712" spans="6:6" x14ac:dyDescent="0.2">
      <c r="F712" s="850"/>
    </row>
    <row r="713" spans="6:6" x14ac:dyDescent="0.2">
      <c r="F713" s="850"/>
    </row>
    <row r="714" spans="6:6" x14ac:dyDescent="0.2">
      <c r="F714" s="850"/>
    </row>
    <row r="715" spans="6:6" x14ac:dyDescent="0.2">
      <c r="F715" s="850"/>
    </row>
    <row r="716" spans="6:6" x14ac:dyDescent="0.2">
      <c r="F716" s="850"/>
    </row>
    <row r="717" spans="6:6" x14ac:dyDescent="0.2">
      <c r="F717" s="850"/>
    </row>
    <row r="718" spans="6:6" x14ac:dyDescent="0.2">
      <c r="F718" s="850"/>
    </row>
    <row r="719" spans="6:6" x14ac:dyDescent="0.2">
      <c r="F719" s="850"/>
    </row>
    <row r="720" spans="6:6" x14ac:dyDescent="0.2">
      <c r="F720" s="850"/>
    </row>
    <row r="721" spans="6:6" x14ac:dyDescent="0.2">
      <c r="F721" s="850"/>
    </row>
    <row r="722" spans="6:6" x14ac:dyDescent="0.2">
      <c r="F722" s="850"/>
    </row>
    <row r="723" spans="6:6" x14ac:dyDescent="0.2">
      <c r="F723" s="850"/>
    </row>
    <row r="724" spans="6:6" x14ac:dyDescent="0.2">
      <c r="F724" s="850"/>
    </row>
    <row r="725" spans="6:6" x14ac:dyDescent="0.2">
      <c r="F725" s="850"/>
    </row>
    <row r="726" spans="6:6" x14ac:dyDescent="0.2">
      <c r="F726" s="850"/>
    </row>
    <row r="727" spans="6:6" x14ac:dyDescent="0.2">
      <c r="F727" s="850"/>
    </row>
    <row r="728" spans="6:6" x14ac:dyDescent="0.2">
      <c r="F728" s="850"/>
    </row>
    <row r="729" spans="6:6" x14ac:dyDescent="0.2">
      <c r="F729" s="850"/>
    </row>
    <row r="730" spans="6:6" x14ac:dyDescent="0.2">
      <c r="F730" s="850"/>
    </row>
    <row r="731" spans="6:6" x14ac:dyDescent="0.2">
      <c r="F731" s="850"/>
    </row>
    <row r="732" spans="6:6" x14ac:dyDescent="0.2">
      <c r="F732" s="850"/>
    </row>
    <row r="733" spans="6:6" x14ac:dyDescent="0.2">
      <c r="F733" s="850"/>
    </row>
    <row r="734" spans="6:6" x14ac:dyDescent="0.2">
      <c r="F734" s="850"/>
    </row>
    <row r="735" spans="6:6" x14ac:dyDescent="0.2">
      <c r="F735" s="850"/>
    </row>
    <row r="736" spans="6:6" x14ac:dyDescent="0.2">
      <c r="F736" s="850"/>
    </row>
    <row r="737" spans="6:6" x14ac:dyDescent="0.2">
      <c r="F737" s="850"/>
    </row>
    <row r="738" spans="6:6" x14ac:dyDescent="0.2">
      <c r="F738" s="850"/>
    </row>
    <row r="739" spans="6:6" x14ac:dyDescent="0.2">
      <c r="F739" s="850"/>
    </row>
    <row r="740" spans="6:6" x14ac:dyDescent="0.2">
      <c r="F740" s="850"/>
    </row>
    <row r="741" spans="6:6" x14ac:dyDescent="0.2">
      <c r="F741" s="850"/>
    </row>
    <row r="742" spans="6:6" x14ac:dyDescent="0.2">
      <c r="F742" s="850"/>
    </row>
    <row r="743" spans="6:6" x14ac:dyDescent="0.2">
      <c r="F743" s="850"/>
    </row>
    <row r="744" spans="6:6" x14ac:dyDescent="0.2">
      <c r="F744" s="850"/>
    </row>
  </sheetData>
  <sheetProtection algorithmName="SHA-512" hashValue="qCg30bYao2MKIty8WVktdtysFUJcoXLE2JBcwrRVzX7GcwW39AN+bJSCTtYCCSO3c+fvUVswugFQzOl1XtOUnw==" saltValue="175ocImaIVGAb1ab8ieCFw==" spinCount="100000" sheet="1" objects="1" scenarios="1"/>
  <mergeCells count="154">
    <mergeCell ref="B5:E5"/>
    <mergeCell ref="B7:E7"/>
    <mergeCell ref="B8:D8"/>
    <mergeCell ref="B10:D10"/>
    <mergeCell ref="B11:D11"/>
    <mergeCell ref="B12:D12"/>
    <mergeCell ref="B19:D19"/>
    <mergeCell ref="B20:D20"/>
    <mergeCell ref="B21:D21"/>
    <mergeCell ref="B22:D22"/>
    <mergeCell ref="B23:D23"/>
    <mergeCell ref="B25:D25"/>
    <mergeCell ref="B13:D13"/>
    <mergeCell ref="B14:D14"/>
    <mergeCell ref="B15:D15"/>
    <mergeCell ref="B16:D16"/>
    <mergeCell ref="B17:D17"/>
    <mergeCell ref="B18:D18"/>
    <mergeCell ref="B32:D32"/>
    <mergeCell ref="B33:D33"/>
    <mergeCell ref="B34:D34"/>
    <mergeCell ref="B35:D35"/>
    <mergeCell ref="B36:D36"/>
    <mergeCell ref="B37:D37"/>
    <mergeCell ref="B26:D26"/>
    <mergeCell ref="B27:D27"/>
    <mergeCell ref="B28:D28"/>
    <mergeCell ref="B29:D29"/>
    <mergeCell ref="B30:D30"/>
    <mergeCell ref="B31:D31"/>
    <mergeCell ref="B50:D50"/>
    <mergeCell ref="B52:D52"/>
    <mergeCell ref="B44:D44"/>
    <mergeCell ref="B45:D45"/>
    <mergeCell ref="B46:D46"/>
    <mergeCell ref="B47:D47"/>
    <mergeCell ref="B48:D48"/>
    <mergeCell ref="B49:D49"/>
    <mergeCell ref="B38:D38"/>
    <mergeCell ref="B39:D39"/>
    <mergeCell ref="B40:D40"/>
    <mergeCell ref="B41:D41"/>
    <mergeCell ref="B42:D42"/>
    <mergeCell ref="B43:D43"/>
    <mergeCell ref="B64:D64"/>
    <mergeCell ref="B66:D66"/>
    <mergeCell ref="B67:D67"/>
    <mergeCell ref="B69:D69"/>
    <mergeCell ref="B70:D70"/>
    <mergeCell ref="D61:E62"/>
    <mergeCell ref="B59:D59"/>
    <mergeCell ref="B53:D53"/>
    <mergeCell ref="B54:D54"/>
    <mergeCell ref="B55:D55"/>
    <mergeCell ref="B56:D56"/>
    <mergeCell ref="B57:D57"/>
    <mergeCell ref="B58:D58"/>
    <mergeCell ref="B78:D78"/>
    <mergeCell ref="B79:D79"/>
    <mergeCell ref="B80:D80"/>
    <mergeCell ref="B81:D81"/>
    <mergeCell ref="B82:D82"/>
    <mergeCell ref="B83:D83"/>
    <mergeCell ref="B71:D71"/>
    <mergeCell ref="B72:D72"/>
    <mergeCell ref="B73:D73"/>
    <mergeCell ref="B74:D74"/>
    <mergeCell ref="B75:D75"/>
    <mergeCell ref="B77:D77"/>
    <mergeCell ref="B97:D97"/>
    <mergeCell ref="B98:D98"/>
    <mergeCell ref="B99:D99"/>
    <mergeCell ref="B91:D91"/>
    <mergeCell ref="B92:D92"/>
    <mergeCell ref="B93:D93"/>
    <mergeCell ref="B94:D94"/>
    <mergeCell ref="B95:D95"/>
    <mergeCell ref="B84:D84"/>
    <mergeCell ref="B85:D85"/>
    <mergeCell ref="B86:D86"/>
    <mergeCell ref="B87:D87"/>
    <mergeCell ref="B88:D88"/>
    <mergeCell ref="B90:D90"/>
    <mergeCell ref="B107:D107"/>
    <mergeCell ref="B108:D108"/>
    <mergeCell ref="B109:D109"/>
    <mergeCell ref="B110:D110"/>
    <mergeCell ref="B111:D111"/>
    <mergeCell ref="B112:D112"/>
    <mergeCell ref="B100:D100"/>
    <mergeCell ref="B101:D101"/>
    <mergeCell ref="B103:D103"/>
    <mergeCell ref="B104:D104"/>
    <mergeCell ref="B105:D105"/>
    <mergeCell ref="B106:D106"/>
    <mergeCell ref="B123:D123"/>
    <mergeCell ref="B125:D125"/>
    <mergeCell ref="B126:D126"/>
    <mergeCell ref="B127:D127"/>
    <mergeCell ref="B128:D128"/>
    <mergeCell ref="B129:D129"/>
    <mergeCell ref="B113:D113"/>
    <mergeCell ref="B114:D114"/>
    <mergeCell ref="B115:D115"/>
    <mergeCell ref="B116:D116"/>
    <mergeCell ref="B117:D117"/>
    <mergeCell ref="B122:D122"/>
    <mergeCell ref="B138:D138"/>
    <mergeCell ref="B139:D139"/>
    <mergeCell ref="B140:D140"/>
    <mergeCell ref="B141:D141"/>
    <mergeCell ref="B130:D130"/>
    <mergeCell ref="B131:D131"/>
    <mergeCell ref="B132:D132"/>
    <mergeCell ref="B133:D133"/>
    <mergeCell ref="B134:D134"/>
    <mergeCell ref="B135:D135"/>
    <mergeCell ref="B235:D235"/>
    <mergeCell ref="B227:D227"/>
    <mergeCell ref="B228:D228"/>
    <mergeCell ref="B229:D229"/>
    <mergeCell ref="B230:D230"/>
    <mergeCell ref="B231:D231"/>
    <mergeCell ref="B232:D232"/>
    <mergeCell ref="B187:D187"/>
    <mergeCell ref="B188:D188"/>
    <mergeCell ref="B189:D189"/>
    <mergeCell ref="B224:D224"/>
    <mergeCell ref="B225:D225"/>
    <mergeCell ref="B226:D226"/>
    <mergeCell ref="F61:F62"/>
    <mergeCell ref="D119:E120"/>
    <mergeCell ref="F119:F120"/>
    <mergeCell ref="D177:E178"/>
    <mergeCell ref="F177:F178"/>
    <mergeCell ref="B233:D233"/>
    <mergeCell ref="B234:D234"/>
    <mergeCell ref="B176:D176"/>
    <mergeCell ref="B181:D181"/>
    <mergeCell ref="B183:D183"/>
    <mergeCell ref="B184:D184"/>
    <mergeCell ref="B185:D185"/>
    <mergeCell ref="B186:D186"/>
    <mergeCell ref="B148:D148"/>
    <mergeCell ref="B149:D149"/>
    <mergeCell ref="B151:D151"/>
    <mergeCell ref="B142:D142"/>
    <mergeCell ref="B143:D143"/>
    <mergeCell ref="B144:D144"/>
    <mergeCell ref="B145:D145"/>
    <mergeCell ref="B146:D146"/>
    <mergeCell ref="B147:D147"/>
    <mergeCell ref="B136:D136"/>
    <mergeCell ref="B137:D137"/>
  </mergeCells>
  <pageMargins left="0.59055118110236204" right="0.196850393700787" top="0.67500000000000004" bottom="0.25" header="0.17" footer="0.17"/>
  <pageSetup paperSize="9" fitToHeight="0" orientation="portrait" blackAndWhite="1" useFirstPageNumber="1" r:id="rId1"/>
  <headerFooter alignWithMargins="0"/>
  <rowBreaks count="1" manualBreakCount="1">
    <brk id="178"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pageSetUpPr fitToPage="1"/>
  </sheetPr>
  <dimension ref="A1:AY315"/>
  <sheetViews>
    <sheetView showGridLines="0" showZeros="0" tabSelected="1" view="pageBreakPreview" topLeftCell="A285" zoomScale="115" zoomScaleNormal="85" zoomScaleSheetLayoutView="115" workbookViewId="0">
      <selection activeCell="A287" sqref="A287:XFD292"/>
    </sheetView>
  </sheetViews>
  <sheetFormatPr defaultColWidth="9.140625" defaultRowHeight="12.75" outlineLevelCol="1" x14ac:dyDescent="0.2"/>
  <cols>
    <col min="1" max="1" width="11.28515625" customWidth="1"/>
    <col min="2" max="2" width="7.42578125" style="51" customWidth="1"/>
    <col min="3" max="3" width="3.7109375" style="508" customWidth="1"/>
    <col min="4" max="5" width="3.7109375" style="6" customWidth="1"/>
    <col min="6" max="6" width="30.7109375" style="509" customWidth="1"/>
    <col min="7" max="7" width="8" style="522" customWidth="1"/>
    <col min="8" max="8" width="8.28515625" style="320" customWidth="1"/>
    <col min="9" max="9" width="10.7109375" style="319" customWidth="1" outlineLevel="1"/>
    <col min="10" max="10" width="15.7109375" style="864" customWidth="1" outlineLevel="1"/>
    <col min="11" max="49" width="11" style="53" customWidth="1"/>
  </cols>
  <sheetData>
    <row r="1" spans="1:49" s="376" customFormat="1" ht="12.75" customHeight="1" x14ac:dyDescent="0.2">
      <c r="A1" s="24" t="s">
        <v>9</v>
      </c>
      <c r="B1" s="3"/>
      <c r="C1" s="1026" t="str">
        <f>Defaults!B12</f>
        <v>STRUCTURAL AND BUILDING RELATED REPAIR WORK: CENTRE FOR BIODIVERSITY CONSERVATION</v>
      </c>
      <c r="D1" s="1026"/>
      <c r="E1" s="1026"/>
      <c r="F1" s="1026"/>
      <c r="G1" s="1026"/>
      <c r="H1" s="1026"/>
      <c r="I1" s="1026"/>
      <c r="J1" s="1026"/>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4"/>
      <c r="AM1" s="384"/>
      <c r="AN1" s="384"/>
      <c r="AO1" s="384"/>
      <c r="AP1" s="384"/>
      <c r="AQ1" s="384"/>
      <c r="AR1" s="384"/>
      <c r="AS1" s="384"/>
      <c r="AT1" s="384"/>
      <c r="AU1" s="384"/>
      <c r="AV1" s="384"/>
      <c r="AW1" s="384"/>
    </row>
    <row r="2" spans="1:49" s="376" customFormat="1" x14ac:dyDescent="0.2">
      <c r="A2" s="1"/>
      <c r="B2" s="2"/>
      <c r="C2" s="1026"/>
      <c r="D2" s="1026"/>
      <c r="E2" s="1026"/>
      <c r="F2" s="1026"/>
      <c r="G2" s="1026"/>
      <c r="H2" s="1026"/>
      <c r="I2" s="1026"/>
      <c r="J2" s="1026"/>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c r="AL2" s="382"/>
      <c r="AM2" s="382"/>
      <c r="AN2" s="382"/>
      <c r="AO2" s="382"/>
      <c r="AP2" s="382"/>
      <c r="AQ2" s="382"/>
      <c r="AR2" s="382"/>
      <c r="AS2" s="382"/>
      <c r="AT2" s="382"/>
      <c r="AU2" s="382"/>
      <c r="AV2" s="382"/>
      <c r="AW2" s="382"/>
    </row>
    <row r="3" spans="1:49" s="376" customFormat="1" ht="12.75" customHeight="1" x14ac:dyDescent="0.2">
      <c r="A3" s="1"/>
      <c r="B3" s="2"/>
      <c r="C3" s="141"/>
      <c r="D3" s="141"/>
      <c r="E3" s="141"/>
      <c r="F3" s="141"/>
      <c r="G3" s="300"/>
      <c r="H3" s="300"/>
      <c r="I3" s="300"/>
      <c r="J3" s="851"/>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2"/>
      <c r="AK3" s="382"/>
      <c r="AL3" s="382"/>
      <c r="AM3" s="382"/>
      <c r="AN3" s="382"/>
      <c r="AO3" s="382"/>
      <c r="AP3" s="382"/>
      <c r="AQ3" s="382"/>
      <c r="AR3" s="382"/>
      <c r="AS3" s="382"/>
      <c r="AT3" s="382"/>
      <c r="AU3" s="382"/>
      <c r="AV3" s="382"/>
      <c r="AW3" s="382"/>
    </row>
    <row r="4" spans="1:49" s="376" customFormat="1" ht="12.75" customHeight="1" x14ac:dyDescent="0.2">
      <c r="A4" s="20" t="s">
        <v>138</v>
      </c>
      <c r="B4" s="21"/>
      <c r="C4" s="151"/>
      <c r="D4" s="152"/>
      <c r="E4" s="152"/>
      <c r="F4" s="153"/>
      <c r="G4" s="511"/>
      <c r="H4" s="302"/>
      <c r="I4" s="321"/>
      <c r="J4" s="852"/>
      <c r="K4" s="1023"/>
      <c r="L4" s="1023"/>
      <c r="M4" s="1023"/>
      <c r="N4" s="1023"/>
      <c r="O4" s="1023"/>
      <c r="P4" s="1023"/>
      <c r="Q4" s="1023"/>
      <c r="R4" s="1023"/>
      <c r="S4" s="1023"/>
      <c r="T4" s="1023"/>
      <c r="U4" s="1023"/>
      <c r="V4" s="1023"/>
      <c r="W4" s="1023"/>
      <c r="X4" s="1023"/>
      <c r="Y4" s="1023"/>
      <c r="Z4" s="1023"/>
      <c r="AA4" s="1023"/>
      <c r="AB4" s="1023"/>
      <c r="AC4" s="1023"/>
      <c r="AD4" s="1023"/>
      <c r="AE4" s="1023"/>
      <c r="AF4" s="1023"/>
      <c r="AG4" s="1023"/>
      <c r="AH4" s="1023"/>
      <c r="AI4" s="1023"/>
      <c r="AJ4" s="1023"/>
      <c r="AK4" s="1023"/>
      <c r="AL4" s="1023"/>
      <c r="AM4" s="1023"/>
      <c r="AN4" s="1023"/>
      <c r="AO4" s="1023"/>
      <c r="AP4" s="1023"/>
      <c r="AQ4" s="1023"/>
      <c r="AR4" s="1023"/>
      <c r="AS4" s="1023"/>
      <c r="AT4" s="1023"/>
      <c r="AU4" s="1023"/>
      <c r="AV4" s="1023"/>
      <c r="AW4" s="1023"/>
    </row>
    <row r="5" spans="1:49" s="376" customFormat="1" ht="12.75" customHeight="1" x14ac:dyDescent="0.2">
      <c r="A5" s="730" t="s">
        <v>488</v>
      </c>
      <c r="B5" s="731" t="s">
        <v>18</v>
      </c>
      <c r="C5" s="602"/>
      <c r="D5" s="194"/>
      <c r="E5" s="194"/>
      <c r="F5" s="732" t="s">
        <v>19</v>
      </c>
      <c r="G5" s="733" t="s">
        <v>489</v>
      </c>
      <c r="H5" s="734" t="s">
        <v>490</v>
      </c>
      <c r="I5" s="322" t="s">
        <v>491</v>
      </c>
      <c r="J5" s="853" t="s">
        <v>20</v>
      </c>
      <c r="K5" s="1023"/>
      <c r="L5" s="1023"/>
      <c r="M5" s="1023"/>
      <c r="N5" s="1023"/>
      <c r="O5" s="1023"/>
      <c r="P5" s="1023"/>
      <c r="Q5" s="1023"/>
      <c r="R5" s="1023"/>
      <c r="S5" s="1023"/>
      <c r="T5" s="1023"/>
      <c r="U5" s="1023"/>
      <c r="V5" s="1023"/>
      <c r="W5" s="1023"/>
      <c r="X5" s="1023"/>
      <c r="Y5" s="1023"/>
      <c r="Z5" s="1023"/>
      <c r="AA5" s="1023"/>
      <c r="AB5" s="1023"/>
      <c r="AC5" s="1023"/>
      <c r="AD5" s="1023"/>
      <c r="AE5" s="1023"/>
      <c r="AF5" s="1023"/>
      <c r="AG5" s="1023"/>
      <c r="AH5" s="1023"/>
      <c r="AI5" s="1023"/>
      <c r="AJ5" s="1023"/>
      <c r="AK5" s="1023"/>
      <c r="AL5" s="1023"/>
      <c r="AM5" s="1023"/>
      <c r="AN5" s="1023"/>
      <c r="AO5" s="1023"/>
      <c r="AP5" s="1023"/>
      <c r="AQ5" s="1023"/>
      <c r="AR5" s="1023"/>
      <c r="AS5" s="1023"/>
      <c r="AT5" s="1023"/>
      <c r="AU5" s="1023"/>
      <c r="AV5" s="1023"/>
      <c r="AW5" s="1023"/>
    </row>
    <row r="6" spans="1:49" s="376" customFormat="1" x14ac:dyDescent="0.2">
      <c r="A6" s="142" t="s">
        <v>492</v>
      </c>
      <c r="B6" s="143" t="s">
        <v>493</v>
      </c>
      <c r="C6" s="155"/>
      <c r="D6" s="156"/>
      <c r="E6" s="156"/>
      <c r="F6" s="157"/>
      <c r="G6" s="513"/>
      <c r="H6" s="306" t="s">
        <v>494</v>
      </c>
      <c r="I6" s="323" t="str">
        <f>IF(D6&gt;0,IF(OR(LEFT(A6,1)=".",AND(A6&gt;0,A6&lt;2)),VLOOKUP(B6,#REF!,2,FALSE),IF(OR(LEFT(B6,1)=".",AND(B6&gt;0,B6&lt;2)),VLOOKUP(C6,#REF!,2,FALSE),VLOOKUP(C6,#REF!,2,FALSE))),"")</f>
        <v/>
      </c>
      <c r="J6" s="854"/>
      <c r="K6" s="1023"/>
      <c r="L6" s="1023"/>
      <c r="M6" s="1023"/>
      <c r="N6" s="1023"/>
      <c r="O6" s="1023"/>
      <c r="P6" s="1023"/>
      <c r="Q6" s="1023"/>
      <c r="R6" s="1023"/>
      <c r="S6" s="1023"/>
      <c r="T6" s="1023"/>
      <c r="U6" s="1023"/>
      <c r="V6" s="1023"/>
      <c r="W6" s="1023"/>
      <c r="X6" s="1023"/>
      <c r="Y6" s="1023"/>
      <c r="Z6" s="1023"/>
      <c r="AA6" s="1023"/>
      <c r="AB6" s="1023"/>
      <c r="AC6" s="1023"/>
      <c r="AD6" s="1023"/>
      <c r="AE6" s="1023"/>
      <c r="AF6" s="1023"/>
      <c r="AG6" s="1023"/>
      <c r="AH6" s="1023"/>
      <c r="AI6" s="1023"/>
      <c r="AJ6" s="1023"/>
      <c r="AK6" s="1023"/>
      <c r="AL6" s="1023"/>
      <c r="AM6" s="1023"/>
      <c r="AN6" s="1023"/>
      <c r="AO6" s="1023"/>
      <c r="AP6" s="1023"/>
      <c r="AQ6" s="1023"/>
      <c r="AR6" s="1023"/>
      <c r="AS6" s="1023"/>
      <c r="AT6" s="1023"/>
      <c r="AU6" s="1023"/>
      <c r="AV6" s="1023"/>
      <c r="AW6" s="1023"/>
    </row>
    <row r="7" spans="1:49" s="376" customFormat="1" ht="9.75" customHeight="1" x14ac:dyDescent="0.2">
      <c r="A7" s="457"/>
      <c r="B7" s="470"/>
      <c r="C7" s="495"/>
      <c r="D7" s="496"/>
      <c r="E7" s="496"/>
      <c r="F7" s="497"/>
      <c r="G7" s="735"/>
      <c r="H7" s="736" t="str">
        <f>IF($G7="","",SUM(K7:YQ7))</f>
        <v/>
      </c>
      <c r="I7" s="917"/>
      <c r="J7" s="855"/>
      <c r="K7" s="383"/>
      <c r="L7" s="383"/>
      <c r="M7" s="383"/>
      <c r="N7" s="383"/>
      <c r="O7" s="383"/>
      <c r="P7" s="383"/>
      <c r="Q7" s="383"/>
      <c r="R7" s="383"/>
      <c r="S7" s="383"/>
      <c r="T7" s="383"/>
      <c r="U7" s="383"/>
      <c r="V7" s="383"/>
      <c r="W7" s="383"/>
      <c r="X7" s="383"/>
      <c r="Y7" s="383"/>
      <c r="Z7" s="383"/>
      <c r="AA7" s="383"/>
      <c r="AB7" s="383"/>
      <c r="AC7" s="383"/>
      <c r="AD7" s="383"/>
      <c r="AE7" s="383"/>
      <c r="AF7" s="383"/>
      <c r="AG7" s="383"/>
      <c r="AH7" s="383"/>
      <c r="AI7" s="383"/>
      <c r="AJ7" s="383"/>
      <c r="AK7" s="383"/>
      <c r="AL7" s="383"/>
      <c r="AM7" s="383"/>
      <c r="AN7" s="383"/>
      <c r="AO7" s="383"/>
      <c r="AP7" s="383"/>
      <c r="AQ7" s="383"/>
      <c r="AR7" s="383"/>
      <c r="AS7" s="383"/>
      <c r="AT7" s="383"/>
      <c r="AU7" s="383"/>
      <c r="AV7" s="383"/>
      <c r="AW7" s="383"/>
    </row>
    <row r="8" spans="1:49" s="376" customFormat="1" ht="26.25" customHeight="1" x14ac:dyDescent="0.2">
      <c r="A8" s="457"/>
      <c r="B8" s="470"/>
      <c r="C8" s="1027" t="s">
        <v>674</v>
      </c>
      <c r="D8" s="1028"/>
      <c r="E8" s="1028"/>
      <c r="F8" s="1029"/>
      <c r="G8" s="735"/>
      <c r="H8" s="736"/>
      <c r="I8" s="865"/>
      <c r="J8" s="856"/>
      <c r="K8" s="383"/>
      <c r="L8" s="383"/>
      <c r="M8" s="383"/>
      <c r="N8" s="383"/>
      <c r="O8" s="383"/>
      <c r="P8" s="383"/>
      <c r="Q8" s="383"/>
      <c r="R8" s="383"/>
      <c r="S8" s="383"/>
      <c r="T8" s="383"/>
      <c r="U8" s="383"/>
      <c r="V8" s="383"/>
      <c r="W8" s="383"/>
      <c r="X8" s="383"/>
      <c r="Y8" s="383"/>
      <c r="Z8" s="383"/>
      <c r="AA8" s="383"/>
      <c r="AB8" s="383"/>
      <c r="AC8" s="383"/>
      <c r="AD8" s="383"/>
      <c r="AE8" s="383"/>
      <c r="AF8" s="383"/>
      <c r="AG8" s="383"/>
      <c r="AH8" s="383"/>
      <c r="AI8" s="383"/>
      <c r="AJ8" s="383"/>
      <c r="AK8" s="383"/>
      <c r="AL8" s="383"/>
      <c r="AM8" s="383"/>
      <c r="AN8" s="383"/>
      <c r="AO8" s="383"/>
      <c r="AP8" s="383"/>
      <c r="AQ8" s="383"/>
      <c r="AR8" s="383"/>
      <c r="AS8" s="383"/>
      <c r="AT8" s="383"/>
      <c r="AU8" s="383"/>
      <c r="AV8" s="383"/>
      <c r="AW8" s="383"/>
    </row>
    <row r="9" spans="1:49" s="376" customFormat="1" ht="9" customHeight="1" x14ac:dyDescent="0.2">
      <c r="A9" s="457"/>
      <c r="B9" s="470"/>
      <c r="C9" s="724"/>
      <c r="D9" s="728"/>
      <c r="E9" s="728"/>
      <c r="F9" s="737"/>
      <c r="G9" s="735"/>
      <c r="H9" s="736"/>
      <c r="I9" s="865"/>
      <c r="J9" s="856"/>
      <c r="K9" s="383"/>
      <c r="L9" s="383"/>
      <c r="M9" s="383"/>
      <c r="N9" s="383"/>
      <c r="O9" s="383"/>
      <c r="P9" s="383"/>
      <c r="Q9" s="383"/>
      <c r="R9" s="383"/>
      <c r="S9" s="383"/>
      <c r="T9" s="383"/>
      <c r="U9" s="383"/>
      <c r="V9" s="383"/>
      <c r="W9" s="383"/>
      <c r="X9" s="383"/>
      <c r="Y9" s="383"/>
      <c r="Z9" s="383"/>
      <c r="AA9" s="383"/>
      <c r="AB9" s="383"/>
      <c r="AC9" s="383"/>
      <c r="AD9" s="383"/>
      <c r="AE9" s="383"/>
      <c r="AF9" s="383"/>
      <c r="AG9" s="383"/>
      <c r="AH9" s="383"/>
      <c r="AI9" s="383"/>
      <c r="AJ9" s="383"/>
      <c r="AK9" s="383"/>
      <c r="AL9" s="383"/>
      <c r="AM9" s="383"/>
      <c r="AN9" s="383"/>
      <c r="AO9" s="383"/>
      <c r="AP9" s="383"/>
      <c r="AQ9" s="383"/>
      <c r="AR9" s="383"/>
      <c r="AS9" s="383"/>
      <c r="AT9" s="383"/>
      <c r="AU9" s="383"/>
      <c r="AV9" s="383"/>
      <c r="AW9" s="383"/>
    </row>
    <row r="10" spans="1:49" s="376" customFormat="1" ht="15" customHeight="1" x14ac:dyDescent="0.2">
      <c r="A10" s="738"/>
      <c r="B10" s="739">
        <v>200</v>
      </c>
      <c r="C10" s="1024" t="s">
        <v>673</v>
      </c>
      <c r="D10" s="1005"/>
      <c r="E10" s="1005"/>
      <c r="F10" s="991"/>
      <c r="G10" s="742"/>
      <c r="H10" s="743" t="str">
        <f>IF($G10="","",SUM(K10:YQ10))</f>
        <v/>
      </c>
      <c r="I10" s="865"/>
      <c r="J10" s="856"/>
      <c r="K10" s="383"/>
      <c r="L10" s="383"/>
      <c r="M10" s="383"/>
      <c r="N10" s="383"/>
      <c r="O10" s="383"/>
      <c r="P10" s="383"/>
      <c r="Q10" s="383"/>
      <c r="R10" s="383"/>
      <c r="S10" s="383"/>
      <c r="T10" s="383"/>
      <c r="U10" s="383"/>
      <c r="V10" s="383"/>
      <c r="W10" s="383"/>
      <c r="X10" s="383"/>
      <c r="Y10" s="383"/>
      <c r="Z10" s="383"/>
      <c r="AA10" s="383"/>
      <c r="AB10" s="383"/>
      <c r="AC10" s="383"/>
      <c r="AD10" s="383"/>
      <c r="AE10" s="383"/>
      <c r="AF10" s="383"/>
      <c r="AG10" s="383"/>
      <c r="AH10" s="383"/>
      <c r="AI10" s="383"/>
      <c r="AJ10" s="383"/>
      <c r="AK10" s="383"/>
      <c r="AL10" s="383"/>
      <c r="AM10" s="383"/>
      <c r="AN10" s="383"/>
      <c r="AO10" s="383"/>
      <c r="AP10" s="383"/>
      <c r="AQ10" s="383"/>
      <c r="AR10" s="383"/>
      <c r="AS10" s="383"/>
      <c r="AT10" s="383"/>
      <c r="AU10" s="383"/>
      <c r="AV10" s="383"/>
      <c r="AW10" s="383"/>
    </row>
    <row r="11" spans="1:49" s="376" customFormat="1" ht="9.75" customHeight="1" x14ac:dyDescent="0.2">
      <c r="A11" s="397"/>
      <c r="B11" s="398"/>
      <c r="C11" s="740"/>
      <c r="D11" s="79"/>
      <c r="E11" s="79"/>
      <c r="F11" s="741"/>
      <c r="G11" s="742"/>
      <c r="H11" s="743"/>
      <c r="I11" s="865"/>
      <c r="J11" s="856"/>
      <c r="K11" s="383"/>
      <c r="L11" s="383"/>
      <c r="M11" s="383"/>
      <c r="N11" s="383"/>
      <c r="O11" s="383"/>
      <c r="P11" s="383"/>
      <c r="Q11" s="383"/>
      <c r="R11" s="383"/>
      <c r="S11" s="383"/>
      <c r="T11" s="383"/>
      <c r="U11" s="383"/>
      <c r="V11" s="383"/>
      <c r="W11" s="383"/>
      <c r="X11" s="383"/>
      <c r="Y11" s="383"/>
      <c r="Z11" s="383"/>
      <c r="AA11" s="383"/>
      <c r="AB11" s="383"/>
      <c r="AC11" s="383"/>
      <c r="AD11" s="383"/>
      <c r="AE11" s="383"/>
      <c r="AF11" s="383"/>
      <c r="AG11" s="383"/>
      <c r="AH11" s="383"/>
      <c r="AI11" s="383"/>
      <c r="AJ11" s="383"/>
      <c r="AK11" s="383"/>
      <c r="AL11" s="383"/>
      <c r="AM11" s="383"/>
      <c r="AN11" s="383"/>
      <c r="AO11" s="383"/>
      <c r="AP11" s="383"/>
      <c r="AQ11" s="383"/>
      <c r="AR11" s="383"/>
      <c r="AS11" s="383"/>
      <c r="AT11" s="383"/>
      <c r="AU11" s="383"/>
      <c r="AV11" s="383"/>
      <c r="AW11" s="383"/>
    </row>
    <row r="12" spans="1:49" s="376" customFormat="1" ht="221.25" customHeight="1" x14ac:dyDescent="0.2">
      <c r="A12" s="397"/>
      <c r="B12" s="398"/>
      <c r="C12" s="1034" t="s">
        <v>971</v>
      </c>
      <c r="D12" s="1035"/>
      <c r="E12" s="1035"/>
      <c r="F12" s="1036"/>
      <c r="G12" s="742"/>
      <c r="H12" s="743"/>
      <c r="I12" s="865"/>
      <c r="J12" s="856"/>
      <c r="K12" s="383"/>
      <c r="L12" s="383"/>
      <c r="M12" s="383"/>
      <c r="N12" s="383"/>
      <c r="O12" s="383"/>
      <c r="P12" s="383"/>
      <c r="Q12" s="383"/>
      <c r="R12" s="383"/>
      <c r="S12" s="383"/>
      <c r="T12" s="383"/>
      <c r="U12" s="383"/>
      <c r="V12" s="383"/>
      <c r="W12" s="383"/>
      <c r="X12" s="383"/>
      <c r="Y12" s="383"/>
      <c r="Z12" s="383"/>
      <c r="AA12" s="383"/>
      <c r="AB12" s="383"/>
      <c r="AC12" s="383"/>
      <c r="AD12" s="383"/>
      <c r="AE12" s="383"/>
      <c r="AF12" s="383"/>
      <c r="AG12" s="383"/>
      <c r="AH12" s="383"/>
      <c r="AI12" s="383"/>
      <c r="AJ12" s="383"/>
      <c r="AK12" s="383"/>
      <c r="AL12" s="383"/>
      <c r="AM12" s="383"/>
      <c r="AN12" s="383"/>
      <c r="AO12" s="383"/>
      <c r="AP12" s="383"/>
      <c r="AQ12" s="383"/>
      <c r="AR12" s="383"/>
      <c r="AS12" s="383"/>
      <c r="AT12" s="383"/>
      <c r="AU12" s="383"/>
      <c r="AV12" s="383"/>
      <c r="AW12" s="383"/>
    </row>
    <row r="13" spans="1:49" s="376" customFormat="1" ht="11.25" customHeight="1" x14ac:dyDescent="0.2">
      <c r="A13" s="397"/>
      <c r="B13" s="398"/>
      <c r="C13" s="744"/>
      <c r="D13" s="745"/>
      <c r="E13" s="745"/>
      <c r="F13" s="746"/>
      <c r="G13" s="742"/>
      <c r="H13" s="743"/>
      <c r="I13" s="865"/>
      <c r="J13" s="856"/>
      <c r="K13" s="383"/>
      <c r="L13" s="383"/>
      <c r="M13" s="383"/>
      <c r="N13" s="383"/>
      <c r="O13" s="383"/>
      <c r="P13" s="383"/>
      <c r="Q13" s="383"/>
      <c r="R13" s="383"/>
      <c r="S13" s="383"/>
      <c r="T13" s="383"/>
      <c r="U13" s="383"/>
      <c r="V13" s="383"/>
      <c r="W13" s="383"/>
      <c r="X13" s="383"/>
      <c r="Y13" s="383"/>
      <c r="Z13" s="383"/>
      <c r="AA13" s="383"/>
      <c r="AB13" s="383"/>
      <c r="AC13" s="383"/>
      <c r="AD13" s="383"/>
      <c r="AE13" s="383"/>
      <c r="AF13" s="383"/>
      <c r="AG13" s="383"/>
      <c r="AH13" s="383"/>
      <c r="AI13" s="383"/>
      <c r="AJ13" s="383"/>
      <c r="AK13" s="383"/>
      <c r="AL13" s="383"/>
      <c r="AM13" s="383"/>
      <c r="AN13" s="383"/>
      <c r="AO13" s="383"/>
      <c r="AP13" s="383"/>
      <c r="AQ13" s="383"/>
      <c r="AR13" s="383"/>
      <c r="AS13" s="383"/>
      <c r="AT13" s="383"/>
      <c r="AU13" s="383"/>
      <c r="AV13" s="383"/>
      <c r="AW13" s="383"/>
    </row>
    <row r="14" spans="1:49" s="376" customFormat="1" ht="220.5" customHeight="1" x14ac:dyDescent="0.2">
      <c r="A14" s="397"/>
      <c r="B14" s="398"/>
      <c r="C14" s="1040" t="s">
        <v>908</v>
      </c>
      <c r="D14" s="1041"/>
      <c r="E14" s="1041"/>
      <c r="F14" s="1042"/>
      <c r="G14" s="742"/>
      <c r="H14" s="743"/>
      <c r="I14" s="865"/>
      <c r="J14" s="856"/>
      <c r="K14" s="383"/>
      <c r="L14" s="383"/>
      <c r="M14" s="383"/>
      <c r="N14" s="383"/>
      <c r="O14" s="383"/>
      <c r="P14" s="383"/>
      <c r="Q14" s="383"/>
      <c r="R14" s="383"/>
      <c r="S14" s="383"/>
      <c r="T14" s="383"/>
      <c r="U14" s="383"/>
      <c r="V14" s="383"/>
      <c r="W14" s="383"/>
      <c r="X14" s="383"/>
      <c r="Y14" s="383"/>
      <c r="Z14" s="383"/>
      <c r="AA14" s="383"/>
      <c r="AB14" s="383"/>
      <c r="AC14" s="383"/>
      <c r="AD14" s="383"/>
      <c r="AE14" s="383"/>
      <c r="AF14" s="383"/>
      <c r="AG14" s="383"/>
      <c r="AH14" s="383"/>
      <c r="AI14" s="383"/>
      <c r="AJ14" s="383"/>
      <c r="AK14" s="383"/>
      <c r="AL14" s="383"/>
      <c r="AM14" s="383"/>
      <c r="AN14" s="383"/>
      <c r="AO14" s="383"/>
      <c r="AP14" s="383"/>
      <c r="AQ14" s="383"/>
      <c r="AR14" s="383"/>
      <c r="AS14" s="383"/>
      <c r="AT14" s="383"/>
      <c r="AU14" s="383"/>
      <c r="AV14" s="383"/>
      <c r="AW14" s="383"/>
    </row>
    <row r="15" spans="1:49" s="376" customFormat="1" ht="10.5" customHeight="1" x14ac:dyDescent="0.2">
      <c r="A15" s="397"/>
      <c r="B15" s="398"/>
      <c r="C15" s="1025"/>
      <c r="D15" s="1017"/>
      <c r="E15" s="1017"/>
      <c r="F15" s="1018"/>
      <c r="G15" s="742"/>
      <c r="H15" s="743" t="str">
        <f>IF($G15="","",SUM(K15:YQ15))</f>
        <v/>
      </c>
      <c r="I15" s="865"/>
      <c r="J15" s="856"/>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c r="AM15" s="383"/>
      <c r="AN15" s="383"/>
      <c r="AO15" s="383"/>
      <c r="AP15" s="383"/>
      <c r="AQ15" s="383"/>
      <c r="AR15" s="383"/>
      <c r="AS15" s="383"/>
      <c r="AT15" s="383"/>
      <c r="AU15" s="383"/>
      <c r="AV15" s="383"/>
      <c r="AW15" s="383"/>
    </row>
    <row r="16" spans="1:49" s="376" customFormat="1" ht="27" customHeight="1" x14ac:dyDescent="0.2">
      <c r="A16" s="397"/>
      <c r="B16" s="398"/>
      <c r="C16" s="1037" t="s">
        <v>811</v>
      </c>
      <c r="D16" s="1038"/>
      <c r="E16" s="1038"/>
      <c r="F16" s="1039"/>
      <c r="G16" s="742"/>
      <c r="H16" s="743"/>
      <c r="I16" s="865"/>
      <c r="J16" s="856"/>
      <c r="K16" s="383"/>
      <c r="L16" s="383"/>
      <c r="M16" s="383"/>
      <c r="N16" s="383"/>
      <c r="O16" s="383"/>
      <c r="P16" s="383"/>
      <c r="Q16" s="383"/>
      <c r="R16" s="383"/>
      <c r="S16" s="383"/>
      <c r="T16" s="383"/>
      <c r="U16" s="383"/>
      <c r="V16" s="383"/>
      <c r="W16" s="383"/>
      <c r="X16" s="383"/>
      <c r="Y16" s="383"/>
      <c r="Z16" s="383"/>
      <c r="AA16" s="383"/>
      <c r="AB16" s="383"/>
      <c r="AC16" s="383"/>
      <c r="AD16" s="383"/>
      <c r="AE16" s="383"/>
      <c r="AF16" s="383"/>
      <c r="AG16" s="383"/>
      <c r="AH16" s="383"/>
      <c r="AI16" s="383"/>
      <c r="AJ16" s="383"/>
      <c r="AK16" s="383"/>
      <c r="AL16" s="383"/>
      <c r="AM16" s="383"/>
      <c r="AN16" s="383"/>
      <c r="AO16" s="383"/>
      <c r="AP16" s="383"/>
      <c r="AQ16" s="383"/>
      <c r="AR16" s="383"/>
      <c r="AS16" s="383"/>
      <c r="AT16" s="383"/>
      <c r="AU16" s="383"/>
      <c r="AV16" s="383"/>
      <c r="AW16" s="383"/>
    </row>
    <row r="17" spans="1:49" s="376" customFormat="1" ht="9" customHeight="1" x14ac:dyDescent="0.2">
      <c r="A17" s="397"/>
      <c r="B17" s="398"/>
      <c r="C17" s="747"/>
      <c r="D17" s="79"/>
      <c r="E17" s="79"/>
      <c r="F17" s="741"/>
      <c r="G17" s="742"/>
      <c r="H17" s="743"/>
      <c r="I17" s="865"/>
      <c r="J17" s="856"/>
      <c r="K17" s="383"/>
      <c r="L17" s="383"/>
      <c r="M17" s="383"/>
      <c r="N17" s="383"/>
      <c r="O17" s="383"/>
      <c r="P17" s="383"/>
      <c r="Q17" s="383"/>
      <c r="R17" s="383"/>
      <c r="S17" s="383"/>
      <c r="T17" s="383"/>
      <c r="U17" s="383"/>
      <c r="V17" s="383"/>
      <c r="W17" s="383"/>
      <c r="X17" s="383"/>
      <c r="Y17" s="383"/>
      <c r="Z17" s="383"/>
      <c r="AA17" s="383"/>
      <c r="AB17" s="383"/>
      <c r="AC17" s="383"/>
      <c r="AD17" s="383"/>
      <c r="AE17" s="383"/>
      <c r="AF17" s="383"/>
      <c r="AG17" s="383"/>
      <c r="AH17" s="383"/>
      <c r="AI17" s="383"/>
      <c r="AJ17" s="383"/>
      <c r="AK17" s="383"/>
      <c r="AL17" s="383"/>
      <c r="AM17" s="383"/>
      <c r="AN17" s="383"/>
      <c r="AO17" s="383"/>
      <c r="AP17" s="383"/>
      <c r="AQ17" s="383"/>
      <c r="AR17" s="383"/>
      <c r="AS17" s="383"/>
      <c r="AT17" s="383"/>
      <c r="AU17" s="383"/>
      <c r="AV17" s="383"/>
      <c r="AW17" s="383"/>
    </row>
    <row r="18" spans="1:49" s="376" customFormat="1" ht="12.6" customHeight="1" x14ac:dyDescent="0.2">
      <c r="A18" s="397"/>
      <c r="B18" s="33">
        <f>INT(MAX($B$10:B15))+1</f>
        <v>201</v>
      </c>
      <c r="C18" s="1025" t="s">
        <v>503</v>
      </c>
      <c r="D18" s="1005"/>
      <c r="E18" s="1005"/>
      <c r="F18" s="991"/>
      <c r="G18" s="748"/>
      <c r="H18" s="736" t="str">
        <f>IF($G18="","",SUM(K18:YQ18))</f>
        <v/>
      </c>
      <c r="I18" s="865"/>
      <c r="J18" s="856"/>
      <c r="K18" s="383"/>
      <c r="L18" s="383"/>
      <c r="M18" s="383"/>
      <c r="N18" s="383"/>
      <c r="O18" s="383"/>
      <c r="P18" s="383"/>
      <c r="Q18" s="383"/>
      <c r="R18" s="383"/>
      <c r="S18" s="383"/>
      <c r="T18" s="383"/>
      <c r="U18" s="383"/>
      <c r="V18" s="383"/>
      <c r="W18" s="383"/>
      <c r="X18" s="383"/>
      <c r="Y18" s="383"/>
      <c r="Z18" s="383"/>
      <c r="AA18" s="383"/>
      <c r="AB18" s="383"/>
      <c r="AC18" s="383"/>
      <c r="AD18" s="383"/>
      <c r="AE18" s="383"/>
      <c r="AF18" s="383"/>
      <c r="AG18" s="383"/>
      <c r="AH18" s="383"/>
      <c r="AI18" s="383"/>
      <c r="AJ18" s="383"/>
      <c r="AK18" s="383"/>
      <c r="AL18" s="383"/>
      <c r="AM18" s="383"/>
      <c r="AN18" s="383"/>
      <c r="AO18" s="383"/>
      <c r="AP18" s="383"/>
      <c r="AQ18" s="383"/>
      <c r="AR18" s="383"/>
      <c r="AS18" s="383"/>
      <c r="AT18" s="383"/>
      <c r="AU18" s="383"/>
      <c r="AV18" s="383"/>
      <c r="AW18" s="383"/>
    </row>
    <row r="19" spans="1:49" s="376" customFormat="1" ht="9.75" customHeight="1" x14ac:dyDescent="0.2">
      <c r="A19" s="397"/>
      <c r="B19" s="398"/>
      <c r="C19" s="524"/>
      <c r="D19" s="498"/>
      <c r="E19" s="498"/>
      <c r="F19" s="749"/>
      <c r="G19" s="748"/>
      <c r="H19" s="736" t="str">
        <f>IF($G19="","",SUM(K19:YQ19))</f>
        <v/>
      </c>
      <c r="I19" s="865"/>
      <c r="J19" s="856"/>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c r="AM19" s="383"/>
      <c r="AN19" s="383"/>
      <c r="AO19" s="383"/>
      <c r="AP19" s="383"/>
      <c r="AQ19" s="383"/>
      <c r="AR19" s="383"/>
      <c r="AS19" s="383"/>
      <c r="AT19" s="383"/>
      <c r="AU19" s="383"/>
      <c r="AV19" s="383"/>
      <c r="AW19" s="383"/>
    </row>
    <row r="20" spans="1:49" s="376" customFormat="1" x14ac:dyDescent="0.2">
      <c r="A20" s="48" t="s">
        <v>504</v>
      </c>
      <c r="B20" s="374">
        <f>MAX($B$15:B19)+0.01</f>
        <v>201.01</v>
      </c>
      <c r="C20" s="1044" t="s">
        <v>680</v>
      </c>
      <c r="D20" s="993"/>
      <c r="E20" s="993"/>
      <c r="F20" s="994"/>
      <c r="G20" s="750"/>
      <c r="H20" s="751" t="str">
        <f>IF($G20="","",SUM(K20:YQ20))</f>
        <v/>
      </c>
      <c r="I20" s="865"/>
      <c r="J20" s="856"/>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75"/>
      <c r="AI20" s="375"/>
      <c r="AJ20" s="375"/>
      <c r="AK20" s="375"/>
      <c r="AL20" s="375"/>
      <c r="AM20" s="375"/>
      <c r="AN20" s="375"/>
      <c r="AO20" s="375"/>
      <c r="AP20" s="375"/>
      <c r="AQ20" s="375"/>
      <c r="AR20" s="375"/>
      <c r="AS20" s="375"/>
      <c r="AT20" s="375"/>
      <c r="AU20" s="375"/>
      <c r="AV20" s="375"/>
      <c r="AW20" s="375"/>
    </row>
    <row r="21" spans="1:49" s="376" customFormat="1" x14ac:dyDescent="0.2">
      <c r="A21" s="48"/>
      <c r="B21" s="404"/>
      <c r="C21" s="526"/>
      <c r="D21" s="499"/>
      <c r="E21" s="499"/>
      <c r="F21" s="752"/>
      <c r="G21" s="753"/>
      <c r="H21" s="754" t="str">
        <f>IF($G21="","",SUM(K21:YQ21))</f>
        <v/>
      </c>
      <c r="I21" s="865"/>
      <c r="J21" s="856"/>
      <c r="K21" s="375"/>
      <c r="L21" s="375"/>
      <c r="M21" s="375"/>
      <c r="N21" s="375"/>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375"/>
      <c r="AM21" s="375"/>
      <c r="AN21" s="375"/>
      <c r="AO21" s="375"/>
      <c r="AP21" s="375"/>
      <c r="AQ21" s="375"/>
      <c r="AR21" s="375"/>
      <c r="AS21" s="375"/>
      <c r="AT21" s="375"/>
      <c r="AU21" s="375"/>
      <c r="AV21" s="375"/>
      <c r="AW21" s="375"/>
    </row>
    <row r="22" spans="1:49" s="376" customFormat="1" ht="78.75" customHeight="1" x14ac:dyDescent="0.2">
      <c r="A22" s="48"/>
      <c r="B22" s="404"/>
      <c r="C22" s="456" t="s">
        <v>495</v>
      </c>
      <c r="D22" s="1030" t="s">
        <v>678</v>
      </c>
      <c r="E22" s="1030"/>
      <c r="F22" s="1031"/>
      <c r="G22" s="756"/>
      <c r="H22" s="309"/>
      <c r="I22" s="865"/>
      <c r="J22" s="856"/>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375"/>
      <c r="AL22" s="375"/>
      <c r="AM22" s="375"/>
      <c r="AN22" s="375"/>
      <c r="AO22" s="375"/>
      <c r="AP22" s="375"/>
      <c r="AQ22" s="375"/>
      <c r="AR22" s="375"/>
      <c r="AS22" s="375"/>
      <c r="AT22" s="375"/>
      <c r="AU22" s="375"/>
      <c r="AV22" s="375"/>
      <c r="AW22" s="375"/>
    </row>
    <row r="23" spans="1:49" s="376" customFormat="1" x14ac:dyDescent="0.2">
      <c r="A23" s="48"/>
      <c r="B23" s="404"/>
      <c r="C23" s="456"/>
      <c r="D23" s="204"/>
      <c r="E23" s="204"/>
      <c r="F23" s="755"/>
      <c r="G23" s="756"/>
      <c r="H23" s="309"/>
      <c r="I23" s="865"/>
      <c r="J23" s="856"/>
      <c r="K23" s="375"/>
      <c r="L23" s="375"/>
      <c r="M23" s="375"/>
      <c r="N23" s="375"/>
      <c r="O23" s="375"/>
      <c r="P23" s="375"/>
      <c r="Q23" s="375"/>
      <c r="R23" s="375"/>
      <c r="S23" s="375"/>
      <c r="T23" s="375"/>
      <c r="U23" s="375"/>
      <c r="V23" s="375"/>
      <c r="W23" s="375"/>
      <c r="X23" s="375"/>
      <c r="Y23" s="375"/>
      <c r="Z23" s="375"/>
      <c r="AA23" s="375"/>
      <c r="AB23" s="375"/>
      <c r="AC23" s="375"/>
      <c r="AD23" s="375"/>
      <c r="AE23" s="375"/>
      <c r="AF23" s="375"/>
      <c r="AG23" s="375"/>
      <c r="AH23" s="375"/>
      <c r="AI23" s="375"/>
      <c r="AJ23" s="375"/>
      <c r="AK23" s="375"/>
      <c r="AL23" s="375"/>
      <c r="AM23" s="375"/>
      <c r="AN23" s="375"/>
      <c r="AO23" s="375"/>
      <c r="AP23" s="375"/>
      <c r="AQ23" s="375"/>
      <c r="AR23" s="375"/>
      <c r="AS23" s="375"/>
      <c r="AT23" s="375"/>
      <c r="AU23" s="375"/>
      <c r="AV23" s="375"/>
      <c r="AW23" s="375"/>
    </row>
    <row r="24" spans="1:49" s="376" customFormat="1" ht="27" customHeight="1" x14ac:dyDescent="0.2">
      <c r="A24" s="48"/>
      <c r="B24" s="404"/>
      <c r="C24" s="227"/>
      <c r="D24" s="85">
        <v>0.01</v>
      </c>
      <c r="E24" s="1032" t="s">
        <v>505</v>
      </c>
      <c r="F24" s="1033"/>
      <c r="G24" s="756" t="s">
        <v>506</v>
      </c>
      <c r="H24" s="309">
        <v>120</v>
      </c>
      <c r="I24" s="865"/>
      <c r="J24" s="856">
        <f>H24*I24</f>
        <v>0</v>
      </c>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row>
    <row r="25" spans="1:49" x14ac:dyDescent="0.2">
      <c r="A25" s="86"/>
      <c r="B25" s="759"/>
      <c r="C25" s="760"/>
      <c r="D25" s="761"/>
      <c r="E25" s="761"/>
      <c r="F25" s="762"/>
      <c r="G25" s="514"/>
      <c r="H25" s="309"/>
      <c r="I25" s="865"/>
      <c r="J25" s="856"/>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row>
    <row r="26" spans="1:49" ht="12.75" customHeight="1" x14ac:dyDescent="0.2">
      <c r="A26" s="22"/>
      <c r="B26" s="23"/>
      <c r="C26" s="500"/>
      <c r="D26" s="39"/>
      <c r="E26" s="39"/>
      <c r="F26" s="38"/>
      <c r="G26" s="515"/>
      <c r="H26" s="313" t="str">
        <f t="shared" ref="H26:H31" si="0">IF($G26="","",SUM(K26:YQ26))</f>
        <v/>
      </c>
      <c r="I26" s="918"/>
      <c r="J26" s="855"/>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row>
    <row r="27" spans="1:49" ht="12.75" customHeight="1" x14ac:dyDescent="0.2">
      <c r="A27" s="393"/>
      <c r="B27" s="763" t="s">
        <v>499</v>
      </c>
      <c r="C27" s="6"/>
      <c r="D27" s="31"/>
      <c r="E27" s="31"/>
      <c r="F27" s="56"/>
      <c r="G27" s="764"/>
      <c r="H27" s="315" t="str">
        <f t="shared" si="0"/>
        <v/>
      </c>
      <c r="I27" s="919"/>
      <c r="J27" s="856">
        <f>SUM(J7:J25)</f>
        <v>0</v>
      </c>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row>
    <row r="28" spans="1:49" ht="12.75" customHeight="1" x14ac:dyDescent="0.2">
      <c r="A28" s="139"/>
      <c r="B28" s="140"/>
      <c r="C28" s="501"/>
      <c r="D28" s="36"/>
      <c r="E28" s="36"/>
      <c r="F28" s="35"/>
      <c r="G28" s="516"/>
      <c r="H28" s="317" t="str">
        <f t="shared" si="0"/>
        <v/>
      </c>
      <c r="I28" s="920"/>
      <c r="J28" s="85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row>
    <row r="29" spans="1:49" ht="12.75" customHeight="1" x14ac:dyDescent="0.2">
      <c r="A29" s="459"/>
      <c r="B29" s="765"/>
      <c r="C29" s="6"/>
      <c r="D29" s="31"/>
      <c r="E29" s="31"/>
      <c r="F29" s="56"/>
      <c r="G29" s="764"/>
      <c r="H29" s="315" t="str">
        <f t="shared" si="0"/>
        <v/>
      </c>
      <c r="I29" s="919"/>
      <c r="J29" s="856"/>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row>
    <row r="30" spans="1:49" ht="12.75" customHeight="1" x14ac:dyDescent="0.2">
      <c r="A30" s="461"/>
      <c r="B30" s="763" t="s">
        <v>500</v>
      </c>
      <c r="C30" s="6"/>
      <c r="D30" s="31"/>
      <c r="E30" s="31"/>
      <c r="F30" s="56"/>
      <c r="G30" s="764"/>
      <c r="H30" s="315" t="str">
        <f t="shared" si="0"/>
        <v/>
      </c>
      <c r="I30" s="919"/>
      <c r="J30" s="856">
        <f>J27</f>
        <v>0</v>
      </c>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row>
    <row r="31" spans="1:49" ht="12.75" customHeight="1" x14ac:dyDescent="0.2">
      <c r="A31" s="462"/>
      <c r="B31" s="140"/>
      <c r="C31" s="501"/>
      <c r="D31" s="36"/>
      <c r="E31" s="36"/>
      <c r="F31" s="35"/>
      <c r="G31" s="516"/>
      <c r="H31" s="317" t="str">
        <f t="shared" si="0"/>
        <v/>
      </c>
      <c r="I31" s="920"/>
      <c r="J31" s="85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row>
    <row r="32" spans="1:49" s="376" customFormat="1" ht="11.25" customHeight="1" x14ac:dyDescent="0.2">
      <c r="A32" s="48"/>
      <c r="B32" s="404"/>
      <c r="C32" s="526"/>
      <c r="D32" s="499"/>
      <c r="E32" s="499"/>
      <c r="F32" s="766"/>
      <c r="G32" s="756"/>
      <c r="H32" s="309"/>
      <c r="I32" s="865"/>
      <c r="J32" s="856"/>
      <c r="K32" s="375"/>
      <c r="L32" s="375"/>
      <c r="M32" s="375"/>
      <c r="N32" s="375"/>
      <c r="O32" s="375"/>
      <c r="P32" s="375"/>
      <c r="Q32" s="375"/>
      <c r="R32" s="375"/>
      <c r="S32" s="375"/>
      <c r="T32" s="375"/>
      <c r="U32" s="375"/>
      <c r="V32" s="375"/>
      <c r="W32" s="375"/>
      <c r="X32" s="375"/>
      <c r="Y32" s="375"/>
      <c r="Z32" s="375"/>
      <c r="AA32" s="375"/>
      <c r="AB32" s="375"/>
      <c r="AC32" s="375"/>
      <c r="AD32" s="375"/>
      <c r="AE32" s="375"/>
      <c r="AF32" s="375"/>
      <c r="AG32" s="375"/>
      <c r="AH32" s="375"/>
      <c r="AI32" s="375"/>
      <c r="AJ32" s="375"/>
      <c r="AK32" s="375"/>
      <c r="AL32" s="375"/>
      <c r="AM32" s="375"/>
      <c r="AN32" s="375"/>
      <c r="AO32" s="375"/>
      <c r="AP32" s="375"/>
      <c r="AQ32" s="375"/>
      <c r="AR32" s="375"/>
      <c r="AS32" s="375"/>
      <c r="AT32" s="375"/>
      <c r="AU32" s="375"/>
      <c r="AV32" s="375"/>
      <c r="AW32" s="375"/>
    </row>
    <row r="33" spans="1:49" s="376" customFormat="1" ht="105" customHeight="1" x14ac:dyDescent="0.2">
      <c r="A33" s="48"/>
      <c r="B33" s="404"/>
      <c r="C33" s="227"/>
      <c r="D33" s="85">
        <v>0.02</v>
      </c>
      <c r="E33" s="1032" t="s">
        <v>922</v>
      </c>
      <c r="F33" s="1033"/>
      <c r="G33" s="756" t="s">
        <v>506</v>
      </c>
      <c r="H33" s="309">
        <v>600</v>
      </c>
      <c r="I33" s="865"/>
      <c r="J33" s="856">
        <f>H33*I33</f>
        <v>0</v>
      </c>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375"/>
      <c r="AI33" s="375"/>
      <c r="AJ33" s="375"/>
      <c r="AK33" s="375"/>
      <c r="AL33" s="375"/>
      <c r="AM33" s="375"/>
      <c r="AN33" s="375"/>
      <c r="AO33" s="375"/>
      <c r="AP33" s="375"/>
      <c r="AQ33" s="375"/>
      <c r="AR33" s="375"/>
      <c r="AS33" s="375"/>
      <c r="AT33" s="375"/>
      <c r="AU33" s="375"/>
      <c r="AV33" s="375"/>
      <c r="AW33" s="375"/>
    </row>
    <row r="34" spans="1:49" s="376" customFormat="1" ht="13.5" customHeight="1" x14ac:dyDescent="0.2">
      <c r="A34" s="48"/>
      <c r="B34" s="404"/>
      <c r="C34" s="227"/>
      <c r="D34" s="85"/>
      <c r="E34" s="757"/>
      <c r="F34" s="758"/>
      <c r="G34" s="756"/>
      <c r="H34" s="309"/>
      <c r="I34" s="865"/>
      <c r="J34" s="856"/>
      <c r="K34" s="375"/>
      <c r="L34" s="375"/>
      <c r="M34" s="375"/>
      <c r="N34" s="375"/>
      <c r="O34" s="375"/>
      <c r="P34" s="375"/>
      <c r="Q34" s="375"/>
      <c r="R34" s="375"/>
      <c r="S34" s="375"/>
      <c r="T34" s="375"/>
      <c r="U34" s="375"/>
      <c r="V34" s="375"/>
      <c r="W34" s="375"/>
      <c r="X34" s="375"/>
      <c r="Y34" s="375"/>
      <c r="Z34" s="375"/>
      <c r="AA34" s="375"/>
      <c r="AB34" s="375"/>
      <c r="AC34" s="375"/>
      <c r="AD34" s="375"/>
      <c r="AE34" s="375"/>
      <c r="AF34" s="375"/>
      <c r="AG34" s="375"/>
      <c r="AH34" s="375"/>
      <c r="AI34" s="375"/>
      <c r="AJ34" s="375"/>
      <c r="AK34" s="375"/>
      <c r="AL34" s="375"/>
      <c r="AM34" s="375"/>
      <c r="AN34" s="375"/>
      <c r="AO34" s="375"/>
      <c r="AP34" s="375"/>
      <c r="AQ34" s="375"/>
      <c r="AR34" s="375"/>
      <c r="AS34" s="375"/>
      <c r="AT34" s="375"/>
      <c r="AU34" s="375"/>
      <c r="AV34" s="375"/>
      <c r="AW34" s="375"/>
    </row>
    <row r="35" spans="1:49" s="376" customFormat="1" ht="55.15" customHeight="1" x14ac:dyDescent="0.2">
      <c r="A35" s="48"/>
      <c r="B35" s="404"/>
      <c r="C35" s="227"/>
      <c r="D35" s="85">
        <v>0.03</v>
      </c>
      <c r="E35" s="1030" t="s">
        <v>911</v>
      </c>
      <c r="F35" s="1043"/>
      <c r="G35" s="514" t="s">
        <v>686</v>
      </c>
      <c r="H35" s="309">
        <v>350</v>
      </c>
      <c r="I35" s="865"/>
      <c r="J35" s="856">
        <f>H35*I35</f>
        <v>0</v>
      </c>
      <c r="K35" s="375"/>
      <c r="L35" s="375"/>
      <c r="M35" s="375"/>
      <c r="N35" s="375"/>
      <c r="O35" s="375"/>
      <c r="P35" s="375"/>
      <c r="Q35" s="375"/>
      <c r="R35" s="375"/>
      <c r="S35" s="375"/>
      <c r="T35" s="375"/>
      <c r="U35" s="375"/>
      <c r="V35" s="375"/>
      <c r="W35" s="375"/>
      <c r="X35" s="375"/>
      <c r="Y35" s="375"/>
      <c r="Z35" s="375"/>
      <c r="AA35" s="375"/>
      <c r="AB35" s="375"/>
      <c r="AC35" s="375"/>
      <c r="AD35" s="375"/>
      <c r="AE35" s="375"/>
      <c r="AF35" s="375"/>
      <c r="AG35" s="375"/>
      <c r="AH35" s="375"/>
      <c r="AI35" s="375"/>
      <c r="AJ35" s="375"/>
      <c r="AK35" s="375"/>
      <c r="AL35" s="375"/>
      <c r="AM35" s="375"/>
      <c r="AN35" s="375"/>
      <c r="AO35" s="375"/>
      <c r="AP35" s="375"/>
      <c r="AQ35" s="375"/>
      <c r="AR35" s="375"/>
      <c r="AS35" s="375"/>
      <c r="AT35" s="375"/>
      <c r="AU35" s="375"/>
      <c r="AV35" s="375"/>
      <c r="AW35" s="375"/>
    </row>
    <row r="36" spans="1:49" s="376" customFormat="1" ht="11.25" customHeight="1" x14ac:dyDescent="0.2">
      <c r="A36" s="48"/>
      <c r="B36" s="404"/>
      <c r="C36" s="227"/>
      <c r="D36" s="85"/>
      <c r="E36" s="757"/>
      <c r="F36" s="758"/>
      <c r="G36" s="756"/>
      <c r="H36" s="309"/>
      <c r="I36" s="865"/>
      <c r="J36" s="856"/>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5"/>
      <c r="AI36" s="375"/>
      <c r="AJ36" s="375"/>
      <c r="AK36" s="375"/>
      <c r="AL36" s="375"/>
      <c r="AM36" s="375"/>
      <c r="AN36" s="375"/>
      <c r="AO36" s="375"/>
      <c r="AP36" s="375"/>
      <c r="AQ36" s="375"/>
      <c r="AR36" s="375"/>
      <c r="AS36" s="375"/>
      <c r="AT36" s="375"/>
      <c r="AU36" s="375"/>
      <c r="AV36" s="375"/>
      <c r="AW36" s="375"/>
    </row>
    <row r="37" spans="1:49" s="376" customFormat="1" ht="27.75" customHeight="1" x14ac:dyDescent="0.2">
      <c r="A37" s="86" t="s">
        <v>507</v>
      </c>
      <c r="B37" s="374">
        <f>MAX($B$15:B36)+0.01</f>
        <v>201.02</v>
      </c>
      <c r="C37" s="992" t="s">
        <v>508</v>
      </c>
      <c r="D37" s="993"/>
      <c r="E37" s="993"/>
      <c r="F37" s="994"/>
      <c r="G37" s="756"/>
      <c r="H37" s="309" t="str">
        <f>IF($G37="","",SUM(K37:YQ37))</f>
        <v/>
      </c>
      <c r="I37" s="865"/>
      <c r="J37" s="856"/>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5"/>
      <c r="AN37" s="375"/>
      <c r="AO37" s="375"/>
      <c r="AP37" s="375"/>
      <c r="AQ37" s="375"/>
      <c r="AR37" s="375"/>
      <c r="AS37" s="375"/>
      <c r="AT37" s="375"/>
      <c r="AU37" s="375"/>
      <c r="AV37" s="375"/>
      <c r="AW37" s="375"/>
    </row>
    <row r="38" spans="1:49" s="376" customFormat="1" ht="10.5" customHeight="1" x14ac:dyDescent="0.2">
      <c r="A38" s="86"/>
      <c r="B38" s="759"/>
      <c r="C38" s="760"/>
      <c r="D38" s="761"/>
      <c r="E38" s="761"/>
      <c r="F38" s="767"/>
      <c r="G38" s="756"/>
      <c r="H38" s="309" t="str">
        <f>IF($G38="","",SUM(K38:YQ38))</f>
        <v/>
      </c>
      <c r="I38" s="865"/>
      <c r="J38" s="856"/>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375"/>
      <c r="AH38" s="375"/>
      <c r="AI38" s="375"/>
      <c r="AJ38" s="375"/>
      <c r="AK38" s="375"/>
      <c r="AL38" s="375"/>
      <c r="AM38" s="375"/>
      <c r="AN38" s="375"/>
      <c r="AO38" s="375"/>
      <c r="AP38" s="375"/>
      <c r="AQ38" s="375"/>
      <c r="AR38" s="375"/>
      <c r="AS38" s="375"/>
      <c r="AT38" s="375"/>
      <c r="AU38" s="375"/>
      <c r="AV38" s="375"/>
      <c r="AW38" s="375"/>
    </row>
    <row r="39" spans="1:49" s="376" customFormat="1" ht="52.5" customHeight="1" x14ac:dyDescent="0.2">
      <c r="A39" s="86"/>
      <c r="B39" s="759"/>
      <c r="C39" s="401" t="s">
        <v>495</v>
      </c>
      <c r="D39" s="990" t="s">
        <v>921</v>
      </c>
      <c r="E39" s="990"/>
      <c r="F39" s="991"/>
      <c r="G39" s="768" t="s">
        <v>506</v>
      </c>
      <c r="H39" s="309">
        <v>600</v>
      </c>
      <c r="I39" s="865"/>
      <c r="J39" s="856">
        <f>H39*I39</f>
        <v>0</v>
      </c>
      <c r="K39" s="380"/>
      <c r="L39" s="380"/>
      <c r="M39" s="381"/>
      <c r="N39" s="380"/>
      <c r="O39" s="380"/>
      <c r="P39" s="380"/>
      <c r="Q39" s="380"/>
      <c r="R39" s="380"/>
      <c r="S39" s="380"/>
      <c r="T39" s="380"/>
      <c r="U39" s="380"/>
      <c r="V39" s="380"/>
      <c r="W39" s="380"/>
      <c r="X39" s="380"/>
      <c r="Y39" s="380"/>
      <c r="Z39" s="380"/>
      <c r="AA39" s="380"/>
      <c r="AB39" s="380"/>
      <c r="AC39" s="380"/>
      <c r="AD39" s="380"/>
      <c r="AE39" s="381"/>
      <c r="AF39" s="381"/>
      <c r="AG39" s="381"/>
      <c r="AH39" s="381"/>
      <c r="AI39" s="381"/>
      <c r="AJ39" s="380"/>
      <c r="AK39" s="380"/>
      <c r="AL39" s="381"/>
      <c r="AM39" s="381"/>
      <c r="AN39" s="380"/>
      <c r="AO39" s="380"/>
      <c r="AP39" s="380"/>
      <c r="AQ39" s="380"/>
      <c r="AR39" s="380"/>
      <c r="AS39" s="380"/>
      <c r="AT39" s="380"/>
      <c r="AU39" s="380"/>
      <c r="AV39" s="375"/>
      <c r="AW39" s="375"/>
    </row>
    <row r="40" spans="1:49" x14ac:dyDescent="0.2">
      <c r="A40" s="86"/>
      <c r="B40" s="759"/>
      <c r="C40" s="760"/>
      <c r="D40" s="761"/>
      <c r="E40" s="761"/>
      <c r="F40" s="762"/>
      <c r="G40" s="514"/>
      <c r="H40" s="309"/>
      <c r="I40" s="865"/>
      <c r="J40" s="856"/>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row>
    <row r="41" spans="1:49" s="376" customFormat="1" x14ac:dyDescent="0.2">
      <c r="A41" s="86" t="s">
        <v>509</v>
      </c>
      <c r="B41" s="463">
        <f>MAX($B$15:B37)+0.01</f>
        <v>201.03</v>
      </c>
      <c r="C41" s="992" t="s">
        <v>510</v>
      </c>
      <c r="D41" s="993"/>
      <c r="E41" s="993"/>
      <c r="F41" s="994"/>
      <c r="G41" s="769"/>
      <c r="H41" s="309" t="str">
        <f>IF($G41="","",SUM(K41:YQ41))</f>
        <v/>
      </c>
      <c r="I41" s="865"/>
      <c r="J41" s="856"/>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c r="AM41" s="375"/>
      <c r="AN41" s="375"/>
      <c r="AO41" s="375"/>
      <c r="AP41" s="375"/>
      <c r="AQ41" s="375"/>
      <c r="AR41" s="375"/>
      <c r="AS41" s="375"/>
      <c r="AT41" s="375"/>
      <c r="AU41" s="375"/>
      <c r="AV41" s="375"/>
      <c r="AW41" s="375"/>
    </row>
    <row r="42" spans="1:49" s="376" customFormat="1" ht="11.1" customHeight="1" x14ac:dyDescent="0.2">
      <c r="A42" s="86"/>
      <c r="B42" s="464"/>
      <c r="C42" s="770"/>
      <c r="D42" s="761"/>
      <c r="E42" s="761"/>
      <c r="F42" s="762"/>
      <c r="G42" s="769"/>
      <c r="H42" s="309" t="str">
        <f>IF($G42="","",SUM(K42:YQ42))</f>
        <v/>
      </c>
      <c r="I42" s="865"/>
      <c r="J42" s="856"/>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75"/>
      <c r="AL42" s="375"/>
      <c r="AM42" s="375"/>
      <c r="AN42" s="375"/>
      <c r="AO42" s="375"/>
      <c r="AP42" s="375"/>
      <c r="AQ42" s="375"/>
      <c r="AR42" s="375"/>
      <c r="AS42" s="375"/>
      <c r="AT42" s="375"/>
      <c r="AU42" s="375"/>
      <c r="AV42" s="375"/>
      <c r="AW42" s="375"/>
    </row>
    <row r="43" spans="1:49" s="376" customFormat="1" ht="72.599999999999994" customHeight="1" x14ac:dyDescent="0.2">
      <c r="A43" s="86"/>
      <c r="B43" s="463"/>
      <c r="C43" s="136" t="s">
        <v>495</v>
      </c>
      <c r="D43" s="990" t="s">
        <v>1046</v>
      </c>
      <c r="E43" s="990"/>
      <c r="F43" s="991"/>
      <c r="G43" s="768"/>
      <c r="H43" s="309" t="str">
        <f>IF($G43="","",SUM(K43:YQ43))</f>
        <v/>
      </c>
      <c r="I43" s="865"/>
      <c r="J43" s="856"/>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375"/>
      <c r="AJ43" s="375"/>
      <c r="AK43" s="375"/>
      <c r="AL43" s="375"/>
      <c r="AM43" s="375"/>
      <c r="AN43" s="375"/>
      <c r="AO43" s="375"/>
      <c r="AP43" s="375"/>
      <c r="AQ43" s="375"/>
      <c r="AR43" s="375"/>
      <c r="AS43" s="375"/>
      <c r="AT43" s="375"/>
      <c r="AU43" s="375"/>
      <c r="AV43" s="375"/>
      <c r="AW43" s="375"/>
    </row>
    <row r="44" spans="1:49" s="376" customFormat="1" x14ac:dyDescent="0.2">
      <c r="A44" s="86"/>
      <c r="B44" s="463"/>
      <c r="C44" s="771"/>
      <c r="D44" s="502"/>
      <c r="E44" s="502"/>
      <c r="F44" s="772"/>
      <c r="G44" s="768"/>
      <c r="H44" s="309" t="str">
        <f>IF($G44="","",SUM(K44:YQ44))</f>
        <v/>
      </c>
      <c r="I44" s="865"/>
      <c r="J44" s="856"/>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5"/>
      <c r="AK44" s="375"/>
      <c r="AL44" s="375"/>
      <c r="AM44" s="375"/>
      <c r="AN44" s="375"/>
      <c r="AO44" s="375"/>
      <c r="AP44" s="375"/>
      <c r="AQ44" s="375"/>
      <c r="AR44" s="375"/>
      <c r="AS44" s="375"/>
      <c r="AT44" s="375"/>
      <c r="AU44" s="375"/>
      <c r="AV44" s="375"/>
      <c r="AW44" s="375"/>
    </row>
    <row r="45" spans="1:49" s="376" customFormat="1" ht="12.75" customHeight="1" x14ac:dyDescent="0.2">
      <c r="A45" s="48"/>
      <c r="B45" s="137"/>
      <c r="C45" s="6"/>
      <c r="D45" s="773" t="s">
        <v>495</v>
      </c>
      <c r="E45" s="995" t="s">
        <v>679</v>
      </c>
      <c r="F45" s="996"/>
      <c r="G45" s="768" t="s">
        <v>511</v>
      </c>
      <c r="H45" s="309">
        <v>85</v>
      </c>
      <c r="I45" s="865"/>
      <c r="J45" s="856">
        <f>H45*I45</f>
        <v>0</v>
      </c>
      <c r="K45" s="375"/>
      <c r="L45" s="375"/>
      <c r="M45" s="375"/>
      <c r="N45" s="375"/>
      <c r="O45" s="375"/>
      <c r="P45" s="375"/>
      <c r="Q45" s="375"/>
      <c r="R45" s="375"/>
      <c r="S45" s="375"/>
      <c r="T45" s="375"/>
      <c r="U45" s="375"/>
      <c r="V45" s="375"/>
      <c r="W45" s="375"/>
      <c r="X45" s="375"/>
      <c r="Y45" s="375"/>
      <c r="Z45" s="375"/>
      <c r="AA45" s="375"/>
      <c r="AB45" s="375"/>
      <c r="AC45" s="375"/>
      <c r="AD45" s="375"/>
      <c r="AE45" s="375"/>
      <c r="AF45" s="375"/>
      <c r="AG45" s="375"/>
      <c r="AH45" s="375"/>
      <c r="AI45" s="375"/>
      <c r="AJ45" s="375"/>
      <c r="AK45" s="375"/>
      <c r="AL45" s="375"/>
      <c r="AM45" s="375"/>
      <c r="AN45" s="375"/>
      <c r="AO45" s="375"/>
      <c r="AP45" s="375"/>
      <c r="AQ45" s="375"/>
      <c r="AR45" s="375"/>
      <c r="AS45" s="375"/>
      <c r="AT45" s="375"/>
      <c r="AU45" s="375"/>
      <c r="AV45" s="375"/>
      <c r="AW45" s="375"/>
    </row>
    <row r="46" spans="1:49" s="376" customFormat="1" ht="12.75" customHeight="1" x14ac:dyDescent="0.2">
      <c r="A46" s="48"/>
      <c r="B46" s="137"/>
      <c r="C46" s="6"/>
      <c r="D46" s="773"/>
      <c r="E46" s="774"/>
      <c r="F46" s="774"/>
      <c r="G46" s="768"/>
      <c r="H46" s="309"/>
      <c r="I46" s="865"/>
      <c r="J46" s="856"/>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75"/>
      <c r="AH46" s="375"/>
      <c r="AI46" s="375"/>
      <c r="AJ46" s="375"/>
      <c r="AK46" s="375"/>
      <c r="AL46" s="375"/>
      <c r="AM46" s="375"/>
      <c r="AN46" s="375"/>
      <c r="AO46" s="375"/>
      <c r="AP46" s="375"/>
      <c r="AQ46" s="375"/>
      <c r="AR46" s="375"/>
      <c r="AS46" s="375"/>
      <c r="AT46" s="375"/>
      <c r="AU46" s="375"/>
      <c r="AV46" s="375"/>
      <c r="AW46" s="375"/>
    </row>
    <row r="47" spans="1:49" s="376" customFormat="1" x14ac:dyDescent="0.2">
      <c r="A47" s="48" t="s">
        <v>512</v>
      </c>
      <c r="B47" s="88">
        <f>MAX($B$10:B46)+0.01</f>
        <v>201.04</v>
      </c>
      <c r="C47" s="999" t="s">
        <v>675</v>
      </c>
      <c r="D47" s="997"/>
      <c r="E47" s="997"/>
      <c r="F47" s="998"/>
      <c r="G47" s="756"/>
      <c r="H47" s="309" t="str">
        <f>IF($G47="","",SUM(K47:YQ47))</f>
        <v/>
      </c>
      <c r="I47" s="865"/>
      <c r="J47" s="856"/>
      <c r="K47" s="375"/>
      <c r="L47" s="375"/>
      <c r="M47" s="375"/>
      <c r="N47" s="375"/>
      <c r="O47" s="375"/>
      <c r="P47" s="375"/>
      <c r="Q47" s="375"/>
      <c r="R47" s="375"/>
      <c r="S47" s="375"/>
      <c r="T47" s="375"/>
      <c r="U47" s="375"/>
      <c r="V47" s="375"/>
      <c r="W47" s="375"/>
      <c r="X47" s="375"/>
      <c r="Y47" s="375"/>
      <c r="Z47" s="375"/>
      <c r="AA47" s="375"/>
      <c r="AB47" s="375"/>
      <c r="AC47" s="375"/>
      <c r="AD47" s="375"/>
      <c r="AE47" s="375"/>
      <c r="AF47" s="375"/>
      <c r="AG47" s="375"/>
      <c r="AH47" s="375"/>
      <c r="AI47" s="375"/>
      <c r="AJ47" s="375"/>
      <c r="AK47" s="375"/>
      <c r="AL47" s="375"/>
      <c r="AM47" s="375"/>
      <c r="AN47" s="375"/>
      <c r="AO47" s="375"/>
      <c r="AP47" s="375"/>
      <c r="AQ47" s="375"/>
      <c r="AR47" s="375"/>
      <c r="AS47" s="375"/>
      <c r="AT47" s="375"/>
      <c r="AU47" s="375"/>
      <c r="AV47" s="375"/>
      <c r="AW47" s="375"/>
    </row>
    <row r="48" spans="1:49" s="376" customFormat="1" ht="13.5" customHeight="1" x14ac:dyDescent="0.2">
      <c r="A48" s="48"/>
      <c r="B48" s="87"/>
      <c r="C48" s="776"/>
      <c r="D48" s="502"/>
      <c r="E48" s="502"/>
      <c r="F48" s="752"/>
      <c r="G48" s="756"/>
      <c r="H48" s="309" t="str">
        <f>IF($G48="","",SUM(K48:YQ48))</f>
        <v/>
      </c>
      <c r="I48" s="865"/>
      <c r="J48" s="856"/>
      <c r="K48" s="375"/>
      <c r="L48" s="375"/>
      <c r="M48" s="375"/>
      <c r="N48" s="375"/>
      <c r="O48" s="375"/>
      <c r="P48" s="375"/>
      <c r="Q48" s="375"/>
      <c r="R48" s="375"/>
      <c r="S48" s="375"/>
      <c r="T48" s="375"/>
      <c r="U48" s="375"/>
      <c r="V48" s="375"/>
      <c r="W48" s="375"/>
      <c r="X48" s="375"/>
      <c r="Y48" s="375"/>
      <c r="Z48" s="375"/>
      <c r="AA48" s="375"/>
      <c r="AB48" s="375"/>
      <c r="AC48" s="375"/>
      <c r="AD48" s="375"/>
      <c r="AE48" s="375"/>
      <c r="AF48" s="375"/>
      <c r="AG48" s="375"/>
      <c r="AH48" s="375"/>
      <c r="AI48" s="375"/>
      <c r="AJ48" s="375"/>
      <c r="AK48" s="375"/>
      <c r="AL48" s="375"/>
      <c r="AM48" s="375"/>
      <c r="AN48" s="375"/>
      <c r="AO48" s="375"/>
      <c r="AP48" s="375"/>
      <c r="AQ48" s="375"/>
      <c r="AR48" s="375"/>
      <c r="AS48" s="375"/>
      <c r="AT48" s="375"/>
      <c r="AU48" s="375"/>
      <c r="AV48" s="375"/>
      <c r="AW48" s="375"/>
    </row>
    <row r="49" spans="1:49" s="376" customFormat="1" x14ac:dyDescent="0.2">
      <c r="A49" s="48"/>
      <c r="B49" s="87"/>
      <c r="C49" s="401" t="s">
        <v>495</v>
      </c>
      <c r="D49" s="990" t="s">
        <v>698</v>
      </c>
      <c r="E49" s="990"/>
      <c r="F49" s="998"/>
      <c r="G49" s="756"/>
      <c r="H49" s="309"/>
      <c r="I49" s="865"/>
      <c r="J49" s="856"/>
      <c r="K49" s="375"/>
      <c r="L49" s="375"/>
      <c r="M49" s="375"/>
      <c r="N49" s="375"/>
      <c r="O49" s="375"/>
      <c r="P49" s="375"/>
      <c r="Q49" s="375"/>
      <c r="R49" s="375"/>
      <c r="S49" s="375"/>
      <c r="T49" s="375"/>
      <c r="U49" s="375"/>
      <c r="V49" s="375"/>
      <c r="W49" s="375"/>
      <c r="X49" s="375"/>
      <c r="Y49" s="375"/>
      <c r="Z49" s="375"/>
      <c r="AA49" s="375"/>
      <c r="AB49" s="375"/>
      <c r="AC49" s="375"/>
      <c r="AD49" s="375"/>
      <c r="AE49" s="375"/>
      <c r="AF49" s="375"/>
      <c r="AG49" s="375"/>
      <c r="AH49" s="375"/>
      <c r="AI49" s="375"/>
      <c r="AJ49" s="375"/>
      <c r="AK49" s="375"/>
      <c r="AL49" s="375"/>
      <c r="AM49" s="375"/>
      <c r="AN49" s="375"/>
      <c r="AO49" s="375"/>
      <c r="AP49" s="375"/>
      <c r="AQ49" s="375"/>
      <c r="AR49" s="375"/>
      <c r="AS49" s="375"/>
      <c r="AT49" s="375"/>
      <c r="AU49" s="375"/>
      <c r="AV49" s="375"/>
      <c r="AW49" s="375"/>
    </row>
    <row r="50" spans="1:49" s="376" customFormat="1" ht="10.5" customHeight="1" x14ac:dyDescent="0.2">
      <c r="A50" s="48"/>
      <c r="B50" s="87"/>
      <c r="C50" s="401"/>
      <c r="D50" s="85"/>
      <c r="E50" s="85"/>
      <c r="F50" s="81"/>
      <c r="G50" s="514"/>
      <c r="H50" s="309"/>
      <c r="I50" s="865"/>
      <c r="J50" s="856"/>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5"/>
      <c r="AL50" s="375"/>
      <c r="AM50" s="375"/>
      <c r="AN50" s="375"/>
      <c r="AO50" s="375"/>
      <c r="AP50" s="375"/>
      <c r="AQ50" s="375"/>
      <c r="AR50" s="375"/>
      <c r="AS50" s="375"/>
      <c r="AT50" s="375"/>
      <c r="AU50" s="375"/>
      <c r="AV50" s="375"/>
      <c r="AW50" s="375"/>
    </row>
    <row r="51" spans="1:49" s="376" customFormat="1" x14ac:dyDescent="0.2">
      <c r="A51" s="48"/>
      <c r="B51" s="87"/>
      <c r="C51" s="777"/>
      <c r="D51" s="85">
        <v>0.01</v>
      </c>
      <c r="E51" s="1008" t="s">
        <v>699</v>
      </c>
      <c r="F51" s="1009"/>
      <c r="G51" s="756" t="s">
        <v>511</v>
      </c>
      <c r="H51" s="309">
        <v>100</v>
      </c>
      <c r="I51" s="865"/>
      <c r="J51" s="856">
        <f>H51*I51</f>
        <v>0</v>
      </c>
      <c r="K51" s="375"/>
      <c r="L51" s="375"/>
      <c r="M51" s="375"/>
      <c r="N51" s="375"/>
      <c r="O51" s="375"/>
      <c r="P51" s="375"/>
      <c r="Q51" s="375"/>
      <c r="R51" s="375"/>
      <c r="S51" s="375"/>
      <c r="T51" s="375"/>
      <c r="U51" s="375"/>
      <c r="V51" s="375"/>
      <c r="W51" s="375"/>
      <c r="X51" s="375"/>
      <c r="Y51" s="375"/>
      <c r="Z51" s="375"/>
      <c r="AA51" s="375"/>
      <c r="AB51" s="375"/>
      <c r="AC51" s="375"/>
      <c r="AD51" s="375"/>
      <c r="AE51" s="375"/>
      <c r="AF51" s="375"/>
      <c r="AG51" s="375"/>
      <c r="AH51" s="375"/>
      <c r="AI51" s="375"/>
      <c r="AJ51" s="375"/>
      <c r="AK51" s="375"/>
      <c r="AL51" s="375"/>
      <c r="AM51" s="375"/>
      <c r="AN51" s="375"/>
      <c r="AO51" s="375"/>
      <c r="AP51" s="375"/>
      <c r="AQ51" s="375"/>
      <c r="AR51" s="375"/>
      <c r="AS51" s="375"/>
      <c r="AT51" s="375"/>
      <c r="AU51" s="375"/>
      <c r="AV51" s="375"/>
      <c r="AW51" s="375"/>
    </row>
    <row r="52" spans="1:49" s="376" customFormat="1" x14ac:dyDescent="0.2">
      <c r="A52" s="48"/>
      <c r="B52" s="87"/>
      <c r="C52" s="777"/>
      <c r="D52" s="85"/>
      <c r="E52" s="85"/>
      <c r="F52" s="778"/>
      <c r="G52" s="756"/>
      <c r="H52" s="309"/>
      <c r="I52" s="865"/>
      <c r="J52" s="856"/>
      <c r="K52" s="375"/>
      <c r="L52" s="375"/>
      <c r="M52" s="375"/>
      <c r="N52" s="375"/>
      <c r="O52" s="375"/>
      <c r="P52" s="375"/>
      <c r="Q52" s="375"/>
      <c r="R52" s="375"/>
      <c r="S52" s="375"/>
      <c r="T52" s="375"/>
      <c r="U52" s="375"/>
      <c r="V52" s="375"/>
      <c r="W52" s="375"/>
      <c r="X52" s="375"/>
      <c r="Y52" s="375"/>
      <c r="Z52" s="375"/>
      <c r="AA52" s="375"/>
      <c r="AB52" s="375"/>
      <c r="AC52" s="375"/>
      <c r="AD52" s="375"/>
      <c r="AE52" s="375"/>
      <c r="AF52" s="375"/>
      <c r="AG52" s="375"/>
      <c r="AH52" s="375"/>
      <c r="AI52" s="375"/>
      <c r="AJ52" s="375"/>
      <c r="AK52" s="375"/>
      <c r="AL52" s="375"/>
      <c r="AM52" s="375"/>
      <c r="AN52" s="375"/>
      <c r="AO52" s="375"/>
      <c r="AP52" s="375"/>
      <c r="AQ52" s="375"/>
      <c r="AR52" s="375"/>
      <c r="AS52" s="375"/>
      <c r="AT52" s="375"/>
      <c r="AU52" s="375"/>
      <c r="AV52" s="375"/>
      <c r="AW52" s="375"/>
    </row>
    <row r="53" spans="1:49" s="376" customFormat="1" x14ac:dyDescent="0.2">
      <c r="A53" s="48"/>
      <c r="B53" s="87"/>
      <c r="C53" s="777"/>
      <c r="D53" s="85">
        <v>0.02</v>
      </c>
      <c r="E53" s="1008" t="s">
        <v>676</v>
      </c>
      <c r="F53" s="1009"/>
      <c r="G53" s="756" t="s">
        <v>511</v>
      </c>
      <c r="H53" s="309">
        <v>70</v>
      </c>
      <c r="I53" s="865"/>
      <c r="J53" s="856">
        <f>H53*I53</f>
        <v>0</v>
      </c>
      <c r="K53" s="375"/>
      <c r="L53" s="375"/>
      <c r="M53" s="375"/>
      <c r="N53" s="375"/>
      <c r="O53" s="375"/>
      <c r="P53" s="375"/>
      <c r="Q53" s="375"/>
      <c r="R53" s="375"/>
      <c r="S53" s="375"/>
      <c r="T53" s="375"/>
      <c r="U53" s="375"/>
      <c r="V53" s="375"/>
      <c r="W53" s="375"/>
      <c r="X53" s="375"/>
      <c r="Y53" s="375"/>
      <c r="Z53" s="375"/>
      <c r="AA53" s="375"/>
      <c r="AB53" s="375"/>
      <c r="AC53" s="375"/>
      <c r="AD53" s="375"/>
      <c r="AE53" s="375"/>
      <c r="AF53" s="375"/>
      <c r="AG53" s="375"/>
      <c r="AH53" s="375"/>
      <c r="AI53" s="375"/>
      <c r="AJ53" s="375"/>
      <c r="AK53" s="375"/>
      <c r="AL53" s="375"/>
      <c r="AM53" s="375"/>
      <c r="AN53" s="375"/>
      <c r="AO53" s="375"/>
      <c r="AP53" s="375"/>
      <c r="AQ53" s="375"/>
      <c r="AR53" s="375"/>
      <c r="AS53" s="375"/>
      <c r="AT53" s="375"/>
      <c r="AU53" s="375"/>
      <c r="AV53" s="375"/>
      <c r="AW53" s="375"/>
    </row>
    <row r="54" spans="1:49" s="376" customFormat="1" x14ac:dyDescent="0.2">
      <c r="A54" s="86"/>
      <c r="B54" s="464"/>
      <c r="C54" s="6"/>
      <c r="D54" s="773"/>
      <c r="E54" s="773"/>
      <c r="F54" s="779"/>
      <c r="G54" s="768"/>
      <c r="H54" s="309" t="str">
        <f>IF($G54="","",SUM(K54:YQ54))</f>
        <v/>
      </c>
      <c r="I54" s="865"/>
      <c r="J54" s="856"/>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75"/>
      <c r="AH54" s="375"/>
      <c r="AI54" s="375"/>
      <c r="AJ54" s="375"/>
      <c r="AK54" s="375"/>
      <c r="AL54" s="375"/>
      <c r="AM54" s="375"/>
      <c r="AN54" s="375"/>
      <c r="AO54" s="375"/>
      <c r="AP54" s="375"/>
      <c r="AQ54" s="375"/>
      <c r="AR54" s="375"/>
      <c r="AS54" s="375"/>
      <c r="AT54" s="375"/>
      <c r="AU54" s="375"/>
      <c r="AV54" s="375"/>
      <c r="AW54" s="375"/>
    </row>
    <row r="55" spans="1:49" s="376" customFormat="1" x14ac:dyDescent="0.2">
      <c r="A55" s="48" t="s">
        <v>513</v>
      </c>
      <c r="B55" s="88">
        <f>MAX($B$10:B54)+0.01</f>
        <v>201.05</v>
      </c>
      <c r="C55" s="992" t="s">
        <v>514</v>
      </c>
      <c r="D55" s="997"/>
      <c r="E55" s="997"/>
      <c r="F55" s="998"/>
      <c r="G55" s="756"/>
      <c r="H55" s="309"/>
      <c r="I55" s="865"/>
      <c r="J55" s="856"/>
      <c r="K55" s="375"/>
      <c r="L55" s="375"/>
      <c r="M55" s="375"/>
      <c r="N55" s="375"/>
      <c r="O55" s="375"/>
      <c r="P55" s="375"/>
      <c r="Q55" s="375"/>
      <c r="R55" s="375"/>
      <c r="S55" s="375"/>
      <c r="T55" s="375"/>
      <c r="U55" s="375"/>
      <c r="V55" s="375"/>
      <c r="W55" s="375"/>
      <c r="X55" s="375"/>
      <c r="Y55" s="375"/>
      <c r="Z55" s="375"/>
      <c r="AA55" s="375"/>
      <c r="AB55" s="375"/>
      <c r="AC55" s="375"/>
      <c r="AD55" s="375"/>
      <c r="AE55" s="375"/>
      <c r="AF55" s="375"/>
      <c r="AG55" s="375"/>
      <c r="AH55" s="375"/>
      <c r="AI55" s="375"/>
      <c r="AJ55" s="375"/>
      <c r="AK55" s="375"/>
      <c r="AL55" s="375"/>
      <c r="AM55" s="375"/>
      <c r="AN55" s="375"/>
      <c r="AO55" s="375"/>
      <c r="AP55" s="375"/>
      <c r="AQ55" s="375"/>
      <c r="AR55" s="375"/>
      <c r="AS55" s="375"/>
      <c r="AT55" s="375"/>
      <c r="AU55" s="375"/>
      <c r="AV55" s="375"/>
      <c r="AW55" s="375"/>
    </row>
    <row r="56" spans="1:49" s="376" customFormat="1" x14ac:dyDescent="0.2">
      <c r="A56" s="48"/>
      <c r="B56" s="87"/>
      <c r="C56" s="503"/>
      <c r="D56" s="502"/>
      <c r="E56" s="502"/>
      <c r="F56" s="780"/>
      <c r="G56" s="756"/>
      <c r="H56" s="309"/>
      <c r="I56" s="865"/>
      <c r="J56" s="856"/>
      <c r="K56" s="375"/>
      <c r="L56" s="375"/>
      <c r="M56" s="375"/>
      <c r="N56" s="375"/>
      <c r="O56" s="375"/>
      <c r="P56" s="375"/>
      <c r="Q56" s="375"/>
      <c r="R56" s="375"/>
      <c r="S56" s="375"/>
      <c r="T56" s="375"/>
      <c r="U56" s="375"/>
      <c r="V56" s="375"/>
      <c r="W56" s="375"/>
      <c r="X56" s="375"/>
      <c r="Y56" s="375"/>
      <c r="Z56" s="375"/>
      <c r="AA56" s="375"/>
      <c r="AB56" s="375"/>
      <c r="AC56" s="375"/>
      <c r="AD56" s="375"/>
      <c r="AE56" s="375"/>
      <c r="AF56" s="375"/>
      <c r="AG56" s="375"/>
      <c r="AH56" s="375"/>
      <c r="AI56" s="375"/>
      <c r="AJ56" s="375"/>
      <c r="AK56" s="375"/>
      <c r="AL56" s="375"/>
      <c r="AM56" s="375"/>
      <c r="AN56" s="375"/>
      <c r="AO56" s="375"/>
      <c r="AP56" s="375"/>
      <c r="AQ56" s="375"/>
      <c r="AR56" s="375"/>
      <c r="AS56" s="375"/>
      <c r="AT56" s="375"/>
      <c r="AU56" s="375"/>
      <c r="AV56" s="375"/>
      <c r="AW56" s="375"/>
    </row>
    <row r="57" spans="1:49" s="376" customFormat="1" x14ac:dyDescent="0.2">
      <c r="A57" s="48"/>
      <c r="B57" s="87"/>
      <c r="C57" s="465" t="s">
        <v>495</v>
      </c>
      <c r="D57" s="990" t="s">
        <v>699</v>
      </c>
      <c r="E57" s="990"/>
      <c r="F57" s="998"/>
      <c r="G57" s="756" t="s">
        <v>511</v>
      </c>
      <c r="H57" s="309">
        <v>100</v>
      </c>
      <c r="I57" s="865"/>
      <c r="J57" s="856">
        <f>H57*I57</f>
        <v>0</v>
      </c>
      <c r="K57" s="375"/>
      <c r="L57" s="375"/>
      <c r="M57" s="375"/>
      <c r="N57" s="375"/>
      <c r="O57" s="375"/>
      <c r="P57" s="375"/>
      <c r="Q57" s="375"/>
      <c r="R57" s="375"/>
      <c r="S57" s="375"/>
      <c r="T57" s="375"/>
      <c r="U57" s="375"/>
      <c r="V57" s="375"/>
      <c r="W57" s="375"/>
      <c r="X57" s="375"/>
      <c r="Y57" s="375"/>
      <c r="Z57" s="375"/>
      <c r="AA57" s="375"/>
      <c r="AB57" s="375"/>
      <c r="AC57" s="375"/>
      <c r="AD57" s="375"/>
      <c r="AE57" s="375"/>
      <c r="AF57" s="375"/>
      <c r="AG57" s="375"/>
      <c r="AH57" s="375"/>
      <c r="AI57" s="375"/>
      <c r="AJ57" s="375"/>
      <c r="AK57" s="375"/>
      <c r="AL57" s="375"/>
      <c r="AM57" s="375"/>
      <c r="AN57" s="375"/>
      <c r="AO57" s="375"/>
      <c r="AP57" s="375"/>
      <c r="AQ57" s="375"/>
      <c r="AR57" s="375"/>
      <c r="AS57" s="375"/>
      <c r="AT57" s="375"/>
      <c r="AU57" s="375"/>
      <c r="AV57" s="375"/>
      <c r="AW57" s="375"/>
    </row>
    <row r="58" spans="1:49" s="376" customFormat="1" x14ac:dyDescent="0.2">
      <c r="A58" s="466"/>
      <c r="B58" s="32"/>
      <c r="C58" s="504"/>
      <c r="D58" s="59"/>
      <c r="E58" s="59"/>
      <c r="F58" s="781"/>
      <c r="G58" s="517"/>
      <c r="H58" s="309"/>
      <c r="I58" s="865"/>
      <c r="J58" s="856"/>
      <c r="K58" s="375"/>
      <c r="L58" s="375"/>
      <c r="M58" s="375"/>
      <c r="N58" s="375"/>
      <c r="O58" s="375"/>
      <c r="P58" s="375"/>
      <c r="Q58" s="375"/>
      <c r="R58" s="375"/>
      <c r="S58" s="375"/>
      <c r="T58" s="375"/>
      <c r="U58" s="375"/>
      <c r="V58" s="375"/>
      <c r="W58" s="375"/>
      <c r="X58" s="375"/>
      <c r="Y58" s="375"/>
      <c r="Z58" s="375"/>
      <c r="AA58" s="375"/>
      <c r="AB58" s="375"/>
      <c r="AC58" s="375"/>
      <c r="AD58" s="375"/>
      <c r="AE58" s="375"/>
      <c r="AF58" s="375"/>
      <c r="AG58" s="375"/>
      <c r="AH58" s="375"/>
      <c r="AI58" s="375"/>
      <c r="AJ58" s="375"/>
      <c r="AK58" s="375"/>
      <c r="AL58" s="375"/>
      <c r="AM58" s="375"/>
      <c r="AN58" s="375"/>
      <c r="AO58" s="375"/>
      <c r="AP58" s="375"/>
      <c r="AQ58" s="375"/>
      <c r="AR58" s="375"/>
      <c r="AS58" s="375"/>
      <c r="AT58" s="375"/>
      <c r="AU58" s="375"/>
      <c r="AV58" s="375"/>
      <c r="AW58" s="375"/>
    </row>
    <row r="59" spans="1:49" s="376" customFormat="1" x14ac:dyDescent="0.2">
      <c r="A59" s="48"/>
      <c r="B59" s="87"/>
      <c r="C59" s="465" t="s">
        <v>496</v>
      </c>
      <c r="D59" s="990" t="s">
        <v>515</v>
      </c>
      <c r="E59" s="990"/>
      <c r="F59" s="1000"/>
      <c r="G59" s="756" t="s">
        <v>511</v>
      </c>
      <c r="H59" s="309">
        <v>70</v>
      </c>
      <c r="I59" s="865"/>
      <c r="J59" s="856">
        <f>H59*I59</f>
        <v>0</v>
      </c>
      <c r="K59" s="375"/>
      <c r="L59" s="375"/>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5"/>
      <c r="AL59" s="375"/>
      <c r="AM59" s="375"/>
      <c r="AN59" s="375"/>
      <c r="AO59" s="375"/>
      <c r="AP59" s="375"/>
      <c r="AQ59" s="375"/>
      <c r="AR59" s="375"/>
      <c r="AS59" s="375"/>
      <c r="AT59" s="375"/>
      <c r="AU59" s="375"/>
      <c r="AV59" s="375"/>
      <c r="AW59" s="375"/>
    </row>
    <row r="60" spans="1:49" s="376" customFormat="1" x14ac:dyDescent="0.2">
      <c r="A60" s="48"/>
      <c r="B60" s="87"/>
      <c r="C60" s="465"/>
      <c r="D60" s="85"/>
      <c r="E60" s="85"/>
      <c r="F60" s="782"/>
      <c r="G60" s="756"/>
      <c r="H60" s="309"/>
      <c r="I60" s="865"/>
      <c r="J60" s="856"/>
      <c r="K60" s="375"/>
      <c r="L60" s="375"/>
      <c r="M60" s="375"/>
      <c r="N60" s="375"/>
      <c r="O60" s="375"/>
      <c r="P60" s="375"/>
      <c r="Q60" s="375"/>
      <c r="R60" s="375"/>
      <c r="S60" s="375"/>
      <c r="T60" s="375"/>
      <c r="U60" s="375"/>
      <c r="V60" s="375"/>
      <c r="W60" s="375"/>
      <c r="X60" s="375"/>
      <c r="Y60" s="375"/>
      <c r="Z60" s="375"/>
      <c r="AA60" s="375"/>
      <c r="AB60" s="375"/>
      <c r="AC60" s="375"/>
      <c r="AD60" s="375"/>
      <c r="AE60" s="375"/>
      <c r="AF60" s="375"/>
      <c r="AG60" s="375"/>
      <c r="AH60" s="375"/>
      <c r="AI60" s="375"/>
      <c r="AJ60" s="375"/>
      <c r="AK60" s="375"/>
      <c r="AL60" s="375"/>
      <c r="AM60" s="375"/>
      <c r="AN60" s="375"/>
      <c r="AO60" s="375"/>
      <c r="AP60" s="375"/>
      <c r="AQ60" s="375"/>
      <c r="AR60" s="375"/>
      <c r="AS60" s="375"/>
      <c r="AT60" s="375"/>
      <c r="AU60" s="375"/>
      <c r="AV60" s="375"/>
      <c r="AW60" s="375"/>
    </row>
    <row r="61" spans="1:49" s="376" customFormat="1" ht="12.75" customHeight="1" x14ac:dyDescent="0.2">
      <c r="A61" s="163" t="s">
        <v>685</v>
      </c>
      <c r="B61" s="33">
        <f>INT(MAX($B$10:B60))+1</f>
        <v>202</v>
      </c>
      <c r="C61" s="992" t="s">
        <v>684</v>
      </c>
      <c r="D61" s="997"/>
      <c r="E61" s="997"/>
      <c r="F61" s="998"/>
      <c r="G61" s="783"/>
      <c r="H61" s="751"/>
      <c r="I61" s="865"/>
      <c r="J61" s="856"/>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row>
    <row r="62" spans="1:49" s="376" customFormat="1" x14ac:dyDescent="0.2">
      <c r="A62" s="163"/>
      <c r="B62" s="469"/>
      <c r="C62" s="505"/>
      <c r="D62" s="784"/>
      <c r="E62" s="784"/>
      <c r="F62" s="785"/>
      <c r="G62" s="783"/>
      <c r="H62" s="751"/>
      <c r="I62" s="865"/>
      <c r="J62" s="856"/>
      <c r="K62" s="375"/>
      <c r="L62" s="375"/>
      <c r="M62" s="375"/>
      <c r="N62" s="375"/>
      <c r="O62" s="375"/>
      <c r="P62" s="375"/>
      <c r="Q62" s="375"/>
      <c r="R62" s="375"/>
      <c r="S62" s="375"/>
      <c r="T62" s="375"/>
      <c r="U62" s="375"/>
      <c r="V62" s="375"/>
      <c r="W62" s="375"/>
      <c r="X62" s="375"/>
      <c r="Y62" s="375"/>
      <c r="Z62" s="375"/>
      <c r="AA62" s="375"/>
      <c r="AB62" s="375"/>
      <c r="AC62" s="375"/>
      <c r="AD62" s="375"/>
      <c r="AE62" s="375"/>
      <c r="AF62" s="375"/>
      <c r="AG62" s="375"/>
      <c r="AH62" s="375"/>
      <c r="AI62" s="375"/>
      <c r="AJ62" s="375"/>
      <c r="AK62" s="375"/>
      <c r="AL62" s="375"/>
      <c r="AM62" s="375"/>
      <c r="AN62" s="375"/>
      <c r="AO62" s="375"/>
      <c r="AP62" s="375"/>
      <c r="AQ62" s="375"/>
      <c r="AR62" s="375"/>
      <c r="AS62" s="375"/>
      <c r="AT62" s="375"/>
      <c r="AU62" s="375"/>
      <c r="AV62" s="375"/>
      <c r="AW62" s="375"/>
    </row>
    <row r="63" spans="1:49" s="376" customFormat="1" ht="12" customHeight="1" x14ac:dyDescent="0.2">
      <c r="A63" s="163"/>
      <c r="B63" s="470">
        <f>MAX($B$22:B62)+0.01</f>
        <v>202.01</v>
      </c>
      <c r="C63" s="1007" t="s">
        <v>1018</v>
      </c>
      <c r="D63" s="997"/>
      <c r="E63" s="997"/>
      <c r="F63" s="998"/>
      <c r="G63" s="783"/>
      <c r="H63" s="751"/>
      <c r="I63" s="865"/>
      <c r="J63" s="856"/>
      <c r="K63" s="375"/>
      <c r="L63" s="375"/>
      <c r="M63" s="375"/>
      <c r="N63" s="375"/>
      <c r="O63" s="375"/>
      <c r="P63" s="375"/>
      <c r="Q63" s="375"/>
      <c r="R63" s="375"/>
      <c r="S63" s="375"/>
      <c r="T63" s="375"/>
      <c r="U63" s="375"/>
      <c r="V63" s="375"/>
      <c r="W63" s="375"/>
      <c r="X63" s="375"/>
      <c r="Y63" s="375"/>
      <c r="Z63" s="375"/>
      <c r="AA63" s="375"/>
      <c r="AB63" s="375"/>
      <c r="AC63" s="375"/>
      <c r="AD63" s="375"/>
      <c r="AE63" s="375"/>
      <c r="AF63" s="375"/>
      <c r="AG63" s="375"/>
      <c r="AH63" s="375"/>
      <c r="AI63" s="375"/>
      <c r="AJ63" s="375"/>
      <c r="AK63" s="375"/>
      <c r="AL63" s="375"/>
      <c r="AM63" s="375"/>
      <c r="AN63" s="375"/>
      <c r="AO63" s="375"/>
      <c r="AP63" s="375"/>
      <c r="AQ63" s="375"/>
      <c r="AR63" s="375"/>
      <c r="AS63" s="375"/>
      <c r="AT63" s="375"/>
      <c r="AU63" s="375"/>
      <c r="AV63" s="375"/>
      <c r="AW63" s="375"/>
    </row>
    <row r="64" spans="1:49" s="376" customFormat="1" ht="12" customHeight="1" x14ac:dyDescent="0.2">
      <c r="A64" s="163"/>
      <c r="B64" s="394"/>
      <c r="C64" s="786"/>
      <c r="D64" s="81"/>
      <c r="E64" s="81"/>
      <c r="F64" s="782"/>
      <c r="G64" s="783"/>
      <c r="H64" s="751"/>
      <c r="I64" s="865"/>
      <c r="J64" s="856"/>
      <c r="K64" s="375"/>
      <c r="L64" s="375"/>
      <c r="M64" s="375"/>
      <c r="N64" s="375"/>
      <c r="O64" s="375"/>
      <c r="P64" s="375"/>
      <c r="Q64" s="375"/>
      <c r="R64" s="375"/>
      <c r="S64" s="375"/>
      <c r="T64" s="375"/>
      <c r="U64" s="375"/>
      <c r="V64" s="375"/>
      <c r="W64" s="375"/>
      <c r="X64" s="375"/>
      <c r="Y64" s="375"/>
      <c r="Z64" s="375"/>
      <c r="AA64" s="375"/>
      <c r="AB64" s="375"/>
      <c r="AC64" s="375"/>
      <c r="AD64" s="375"/>
      <c r="AE64" s="375"/>
      <c r="AF64" s="375"/>
      <c r="AG64" s="375"/>
      <c r="AH64" s="375"/>
      <c r="AI64" s="375"/>
      <c r="AJ64" s="375"/>
      <c r="AK64" s="375"/>
      <c r="AL64" s="375"/>
      <c r="AM64" s="375"/>
      <c r="AN64" s="375"/>
      <c r="AO64" s="375"/>
      <c r="AP64" s="375"/>
      <c r="AQ64" s="375"/>
      <c r="AR64" s="375"/>
      <c r="AS64" s="375"/>
      <c r="AT64" s="375"/>
      <c r="AU64" s="375"/>
      <c r="AV64" s="375"/>
      <c r="AW64" s="375"/>
    </row>
    <row r="65" spans="1:49" s="376" customFormat="1" ht="42" customHeight="1" x14ac:dyDescent="0.2">
      <c r="A65" s="163"/>
      <c r="B65" s="394"/>
      <c r="C65" s="235" t="s">
        <v>495</v>
      </c>
      <c r="D65" s="997" t="s">
        <v>920</v>
      </c>
      <c r="E65" s="997"/>
      <c r="F65" s="1000"/>
      <c r="G65" s="514" t="s">
        <v>703</v>
      </c>
      <c r="H65" s="751">
        <v>1</v>
      </c>
      <c r="I65" s="865"/>
      <c r="J65" s="856">
        <f>H65*I65</f>
        <v>0</v>
      </c>
      <c r="K65" s="375"/>
      <c r="L65" s="375"/>
      <c r="M65" s="375"/>
      <c r="N65" s="375"/>
      <c r="O65" s="375"/>
      <c r="P65" s="375"/>
      <c r="Q65" s="375"/>
      <c r="R65" s="375"/>
      <c r="S65" s="375"/>
      <c r="T65" s="375"/>
      <c r="U65" s="375"/>
      <c r="V65" s="375"/>
      <c r="W65" s="375"/>
      <c r="X65" s="375"/>
      <c r="Y65" s="375"/>
      <c r="Z65" s="375"/>
      <c r="AA65" s="375"/>
      <c r="AB65" s="375"/>
      <c r="AC65" s="375"/>
      <c r="AD65" s="375"/>
      <c r="AE65" s="375"/>
      <c r="AF65" s="375"/>
      <c r="AG65" s="375"/>
      <c r="AH65" s="375"/>
      <c r="AI65" s="375"/>
      <c r="AJ65" s="375"/>
      <c r="AK65" s="375"/>
      <c r="AL65" s="375"/>
      <c r="AM65" s="375"/>
      <c r="AN65" s="375"/>
      <c r="AO65" s="375"/>
      <c r="AP65" s="375"/>
      <c r="AQ65" s="375"/>
      <c r="AR65" s="375"/>
      <c r="AS65" s="375"/>
      <c r="AT65" s="375"/>
      <c r="AU65" s="375"/>
      <c r="AV65" s="375"/>
      <c r="AW65" s="375"/>
    </row>
    <row r="66" spans="1:49" x14ac:dyDescent="0.2">
      <c r="A66" s="474"/>
      <c r="B66" s="475"/>
      <c r="C66" s="30"/>
      <c r="D66" s="78"/>
      <c r="E66" s="78"/>
      <c r="F66" s="79"/>
      <c r="G66" s="518"/>
      <c r="H66" s="476"/>
      <c r="I66" s="867"/>
      <c r="J66" s="856"/>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row>
    <row r="67" spans="1:49" ht="12.75" customHeight="1" x14ac:dyDescent="0.2">
      <c r="A67" s="459"/>
      <c r="B67" s="23"/>
      <c r="C67" s="500"/>
      <c r="D67" s="39"/>
      <c r="E67" s="39"/>
      <c r="F67" s="38"/>
      <c r="G67" s="515"/>
      <c r="H67" s="313" t="str">
        <f t="shared" ref="H67:H72" si="1">IF($G67="","",SUM(K67:YQ67))</f>
        <v/>
      </c>
      <c r="I67" s="918"/>
      <c r="J67" s="855"/>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row>
    <row r="68" spans="1:49" ht="12.75" customHeight="1" x14ac:dyDescent="0.2">
      <c r="A68" s="461"/>
      <c r="B68" s="763" t="s">
        <v>499</v>
      </c>
      <c r="C68" s="6"/>
      <c r="D68" s="31"/>
      <c r="E68" s="31"/>
      <c r="F68" s="56"/>
      <c r="G68" s="764"/>
      <c r="H68" s="315" t="str">
        <f t="shared" si="1"/>
        <v/>
      </c>
      <c r="I68" s="867"/>
      <c r="J68" s="856">
        <f>SUM(J29:J66)</f>
        <v>0</v>
      </c>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row>
    <row r="69" spans="1:49" ht="12.75" customHeight="1" x14ac:dyDescent="0.2">
      <c r="A69" s="462"/>
      <c r="B69" s="140"/>
      <c r="C69" s="501"/>
      <c r="D69" s="36"/>
      <c r="E69" s="36"/>
      <c r="F69" s="35"/>
      <c r="G69" s="516"/>
      <c r="H69" s="317" t="str">
        <f t="shared" si="1"/>
        <v/>
      </c>
      <c r="I69" s="920"/>
      <c r="J69" s="85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row>
    <row r="70" spans="1:49" ht="12.75" customHeight="1" x14ac:dyDescent="0.2">
      <c r="A70" s="393"/>
      <c r="B70" s="765"/>
      <c r="C70" s="6"/>
      <c r="D70" s="31"/>
      <c r="E70" s="31"/>
      <c r="F70" s="56"/>
      <c r="G70" s="764"/>
      <c r="H70" s="315" t="str">
        <f t="shared" si="1"/>
        <v/>
      </c>
      <c r="I70" s="867"/>
      <c r="J70" s="856"/>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row>
    <row r="71" spans="1:49" ht="12.75" customHeight="1" x14ac:dyDescent="0.2">
      <c r="A71" s="393"/>
      <c r="B71" s="763" t="s">
        <v>500</v>
      </c>
      <c r="C71" s="6"/>
      <c r="D71" s="31"/>
      <c r="E71" s="31"/>
      <c r="F71" s="56"/>
      <c r="G71" s="764"/>
      <c r="H71" s="315" t="str">
        <f t="shared" si="1"/>
        <v/>
      </c>
      <c r="I71" s="867"/>
      <c r="J71" s="856">
        <f>J68</f>
        <v>0</v>
      </c>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row>
    <row r="72" spans="1:49" ht="12.75" customHeight="1" x14ac:dyDescent="0.2">
      <c r="A72" s="139"/>
      <c r="B72" s="140"/>
      <c r="C72" s="501"/>
      <c r="D72" s="36"/>
      <c r="E72" s="36"/>
      <c r="F72" s="35"/>
      <c r="G72" s="516"/>
      <c r="H72" s="317" t="str">
        <f t="shared" si="1"/>
        <v/>
      </c>
      <c r="I72" s="920"/>
      <c r="J72" s="85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row>
    <row r="73" spans="1:49" s="376" customFormat="1" x14ac:dyDescent="0.2">
      <c r="A73" s="163"/>
      <c r="B73" s="394"/>
      <c r="C73" s="786"/>
      <c r="D73" s="81"/>
      <c r="E73" s="81"/>
      <c r="F73" s="782"/>
      <c r="G73" s="783"/>
      <c r="H73" s="751"/>
      <c r="I73" s="865"/>
      <c r="J73" s="856"/>
      <c r="K73" s="375"/>
      <c r="L73" s="375"/>
      <c r="M73" s="375"/>
      <c r="N73" s="375"/>
      <c r="O73" s="375"/>
      <c r="P73" s="375"/>
      <c r="Q73" s="375"/>
      <c r="R73" s="375"/>
      <c r="S73" s="375"/>
      <c r="T73" s="375"/>
      <c r="U73" s="375"/>
      <c r="V73" s="375"/>
      <c r="W73" s="375"/>
      <c r="X73" s="375"/>
      <c r="Y73" s="375"/>
      <c r="Z73" s="375"/>
      <c r="AA73" s="375"/>
      <c r="AB73" s="375"/>
      <c r="AC73" s="375"/>
      <c r="AD73" s="375"/>
      <c r="AE73" s="375"/>
      <c r="AF73" s="375"/>
      <c r="AG73" s="375"/>
      <c r="AH73" s="375"/>
      <c r="AI73" s="375"/>
      <c r="AJ73" s="375"/>
      <c r="AK73" s="375"/>
      <c r="AL73" s="375"/>
      <c r="AM73" s="375"/>
      <c r="AN73" s="375"/>
      <c r="AO73" s="375"/>
      <c r="AP73" s="375"/>
      <c r="AQ73" s="375"/>
      <c r="AR73" s="375"/>
      <c r="AS73" s="375"/>
      <c r="AT73" s="375"/>
      <c r="AU73" s="375"/>
      <c r="AV73" s="375"/>
      <c r="AW73" s="375"/>
    </row>
    <row r="74" spans="1:49" s="376" customFormat="1" ht="53.25" customHeight="1" x14ac:dyDescent="0.2">
      <c r="A74" s="163"/>
      <c r="B74" s="394"/>
      <c r="C74" s="235" t="s">
        <v>496</v>
      </c>
      <c r="D74" s="993" t="s">
        <v>782</v>
      </c>
      <c r="E74" s="993"/>
      <c r="F74" s="1002"/>
      <c r="G74" s="783"/>
      <c r="H74" s="751"/>
      <c r="I74" s="865"/>
      <c r="J74" s="856"/>
      <c r="K74" s="375"/>
      <c r="L74" s="375"/>
      <c r="M74" s="375"/>
      <c r="N74" s="375"/>
      <c r="O74" s="375"/>
      <c r="P74" s="375"/>
      <c r="Q74" s="375"/>
      <c r="R74" s="375"/>
      <c r="S74" s="375"/>
      <c r="T74" s="375"/>
      <c r="U74" s="375"/>
      <c r="V74" s="375"/>
      <c r="W74" s="375"/>
      <c r="X74" s="375"/>
      <c r="Y74" s="375"/>
      <c r="Z74" s="375"/>
      <c r="AA74" s="375"/>
      <c r="AB74" s="375"/>
      <c r="AC74" s="375"/>
      <c r="AD74" s="375"/>
      <c r="AE74" s="375"/>
      <c r="AF74" s="375"/>
      <c r="AG74" s="375"/>
      <c r="AH74" s="375"/>
      <c r="AI74" s="375"/>
      <c r="AJ74" s="375"/>
      <c r="AK74" s="375"/>
      <c r="AL74" s="375"/>
      <c r="AM74" s="375"/>
      <c r="AN74" s="375"/>
      <c r="AO74" s="375"/>
      <c r="AP74" s="375"/>
      <c r="AQ74" s="375"/>
      <c r="AR74" s="375"/>
      <c r="AS74" s="375"/>
      <c r="AT74" s="375"/>
      <c r="AU74" s="375"/>
      <c r="AV74" s="375"/>
      <c r="AW74" s="375"/>
    </row>
    <row r="75" spans="1:49" s="376" customFormat="1" x14ac:dyDescent="0.2">
      <c r="A75" s="163"/>
      <c r="B75" s="788"/>
      <c r="C75" s="528"/>
      <c r="D75" s="422"/>
      <c r="E75" s="422"/>
      <c r="F75" s="789"/>
      <c r="G75" s="519"/>
      <c r="H75" s="751"/>
      <c r="I75" s="865"/>
      <c r="J75" s="856"/>
      <c r="K75" s="375"/>
      <c r="L75" s="375"/>
      <c r="M75" s="375"/>
      <c r="N75" s="375"/>
      <c r="O75" s="375"/>
      <c r="P75" s="375"/>
      <c r="Q75" s="375"/>
      <c r="R75" s="375"/>
      <c r="S75" s="375"/>
      <c r="T75" s="375"/>
      <c r="U75" s="375"/>
      <c r="V75" s="375"/>
      <c r="W75" s="375"/>
      <c r="X75" s="375"/>
      <c r="Y75" s="375"/>
      <c r="Z75" s="375"/>
      <c r="AA75" s="375"/>
      <c r="AB75" s="375"/>
      <c r="AC75" s="375"/>
      <c r="AD75" s="375"/>
      <c r="AE75" s="375"/>
      <c r="AF75" s="375"/>
      <c r="AG75" s="375"/>
      <c r="AH75" s="375"/>
      <c r="AI75" s="375"/>
      <c r="AJ75" s="375"/>
      <c r="AK75" s="375"/>
      <c r="AL75" s="375"/>
      <c r="AM75" s="375"/>
      <c r="AN75" s="375"/>
      <c r="AO75" s="375"/>
      <c r="AP75" s="375"/>
      <c r="AQ75" s="375"/>
      <c r="AR75" s="375"/>
      <c r="AS75" s="375"/>
      <c r="AT75" s="375"/>
      <c r="AU75" s="375"/>
      <c r="AV75" s="375"/>
      <c r="AW75" s="375"/>
    </row>
    <row r="76" spans="1:49" s="376" customFormat="1" ht="26.25" customHeight="1" x14ac:dyDescent="0.2">
      <c r="A76" s="163"/>
      <c r="B76" s="473"/>
      <c r="C76" s="30"/>
      <c r="D76" s="30" t="s">
        <v>495</v>
      </c>
      <c r="E76" s="958" t="s">
        <v>783</v>
      </c>
      <c r="F76" s="1001"/>
      <c r="G76" s="514" t="s">
        <v>686</v>
      </c>
      <c r="H76" s="751">
        <v>4</v>
      </c>
      <c r="I76" s="865"/>
      <c r="J76" s="856">
        <f>H76*I76</f>
        <v>0</v>
      </c>
      <c r="K76" s="375"/>
      <c r="L76" s="375"/>
      <c r="M76" s="375"/>
      <c r="N76" s="375"/>
      <c r="O76" s="375"/>
      <c r="P76" s="375"/>
      <c r="Q76" s="375"/>
      <c r="R76" s="375"/>
      <c r="S76" s="375"/>
      <c r="T76" s="375"/>
      <c r="U76" s="375"/>
      <c r="V76" s="375"/>
      <c r="W76" s="375"/>
      <c r="X76" s="375"/>
      <c r="Y76" s="375"/>
      <c r="Z76" s="375"/>
      <c r="AA76" s="375"/>
      <c r="AB76" s="375"/>
      <c r="AC76" s="375"/>
      <c r="AD76" s="375"/>
      <c r="AE76" s="375"/>
      <c r="AF76" s="375"/>
      <c r="AG76" s="375"/>
      <c r="AH76" s="375"/>
      <c r="AI76" s="375"/>
      <c r="AJ76" s="375"/>
      <c r="AK76" s="375"/>
      <c r="AL76" s="375"/>
      <c r="AM76" s="375"/>
      <c r="AN76" s="375"/>
      <c r="AO76" s="375"/>
      <c r="AP76" s="375"/>
      <c r="AQ76" s="375"/>
      <c r="AR76" s="375"/>
      <c r="AS76" s="375"/>
      <c r="AT76" s="375"/>
      <c r="AU76" s="375"/>
      <c r="AV76" s="375"/>
      <c r="AW76" s="375"/>
    </row>
    <row r="77" spans="1:49" s="376" customFormat="1" x14ac:dyDescent="0.2">
      <c r="A77" s="163"/>
      <c r="B77" s="473"/>
      <c r="C77" s="30"/>
      <c r="D77" s="30"/>
      <c r="E77" s="80"/>
      <c r="F77" s="790"/>
      <c r="G77" s="514"/>
      <c r="H77" s="751"/>
      <c r="I77" s="865"/>
      <c r="J77" s="856"/>
      <c r="K77" s="375"/>
      <c r="L77" s="375"/>
      <c r="M77" s="375"/>
      <c r="N77" s="375"/>
      <c r="O77" s="375"/>
      <c r="P77" s="375"/>
      <c r="Q77" s="375"/>
      <c r="R77" s="375"/>
      <c r="S77" s="375"/>
      <c r="T77" s="375"/>
      <c r="U77" s="375"/>
      <c r="V77" s="375"/>
      <c r="W77" s="375"/>
      <c r="X77" s="375"/>
      <c r="Y77" s="375"/>
      <c r="Z77" s="375"/>
      <c r="AA77" s="375"/>
      <c r="AB77" s="375"/>
      <c r="AC77" s="375"/>
      <c r="AD77" s="375"/>
      <c r="AE77" s="375"/>
      <c r="AF77" s="375"/>
      <c r="AG77" s="375"/>
      <c r="AH77" s="375"/>
      <c r="AI77" s="375"/>
      <c r="AJ77" s="375"/>
      <c r="AK77" s="375"/>
      <c r="AL77" s="375"/>
      <c r="AM77" s="375"/>
      <c r="AN77" s="375"/>
      <c r="AO77" s="375"/>
      <c r="AP77" s="375"/>
      <c r="AQ77" s="375"/>
      <c r="AR77" s="375"/>
      <c r="AS77" s="375"/>
      <c r="AT77" s="375"/>
      <c r="AU77" s="375"/>
      <c r="AV77" s="375"/>
      <c r="AW77" s="375"/>
    </row>
    <row r="78" spans="1:49" s="376" customFormat="1" ht="25.5" customHeight="1" x14ac:dyDescent="0.2">
      <c r="A78" s="163"/>
      <c r="B78" s="473"/>
      <c r="C78" s="30"/>
      <c r="D78" s="30" t="s">
        <v>496</v>
      </c>
      <c r="E78" s="958" t="s">
        <v>784</v>
      </c>
      <c r="F78" s="1001"/>
      <c r="G78" s="514" t="s">
        <v>686</v>
      </c>
      <c r="H78" s="751">
        <v>2</v>
      </c>
      <c r="I78" s="865"/>
      <c r="J78" s="856">
        <f>H78*I78</f>
        <v>0</v>
      </c>
      <c r="K78" s="375"/>
      <c r="L78" s="375"/>
      <c r="M78" s="375"/>
      <c r="N78" s="375"/>
      <c r="O78" s="375"/>
      <c r="P78" s="375"/>
      <c r="Q78" s="375"/>
      <c r="R78" s="375"/>
      <c r="S78" s="375"/>
      <c r="T78" s="375"/>
      <c r="U78" s="375"/>
      <c r="V78" s="375"/>
      <c r="W78" s="375"/>
      <c r="X78" s="375"/>
      <c r="Y78" s="375"/>
      <c r="Z78" s="375"/>
      <c r="AA78" s="375"/>
      <c r="AB78" s="375"/>
      <c r="AC78" s="375"/>
      <c r="AD78" s="375"/>
      <c r="AE78" s="375"/>
      <c r="AF78" s="375"/>
      <c r="AG78" s="375"/>
      <c r="AH78" s="375"/>
      <c r="AI78" s="375"/>
      <c r="AJ78" s="375"/>
      <c r="AK78" s="375"/>
      <c r="AL78" s="375"/>
      <c r="AM78" s="375"/>
      <c r="AN78" s="375"/>
      <c r="AO78" s="375"/>
      <c r="AP78" s="375"/>
      <c r="AQ78" s="375"/>
      <c r="AR78" s="375"/>
      <c r="AS78" s="375"/>
      <c r="AT78" s="375"/>
      <c r="AU78" s="375"/>
      <c r="AV78" s="375"/>
      <c r="AW78" s="375"/>
    </row>
    <row r="79" spans="1:49" s="376" customFormat="1" x14ac:dyDescent="0.2">
      <c r="A79" s="163"/>
      <c r="B79" s="473"/>
      <c r="C79" s="30"/>
      <c r="D79" s="30"/>
      <c r="E79" s="80"/>
      <c r="F79" s="790"/>
      <c r="G79" s="514"/>
      <c r="H79" s="751"/>
      <c r="I79" s="865"/>
      <c r="J79" s="856"/>
      <c r="K79" s="375"/>
      <c r="L79" s="375"/>
      <c r="M79" s="375"/>
      <c r="N79" s="375"/>
      <c r="O79" s="375"/>
      <c r="P79" s="375"/>
      <c r="Q79" s="375"/>
      <c r="R79" s="375"/>
      <c r="S79" s="375"/>
      <c r="T79" s="375"/>
      <c r="U79" s="375"/>
      <c r="V79" s="375"/>
      <c r="W79" s="375"/>
      <c r="X79" s="375"/>
      <c r="Y79" s="375"/>
      <c r="Z79" s="375"/>
      <c r="AA79" s="375"/>
      <c r="AB79" s="375"/>
      <c r="AC79" s="375"/>
      <c r="AD79" s="375"/>
      <c r="AE79" s="375"/>
      <c r="AF79" s="375"/>
      <c r="AG79" s="375"/>
      <c r="AH79" s="375"/>
      <c r="AI79" s="375"/>
      <c r="AJ79" s="375"/>
      <c r="AK79" s="375"/>
      <c r="AL79" s="375"/>
      <c r="AM79" s="375"/>
      <c r="AN79" s="375"/>
      <c r="AO79" s="375"/>
      <c r="AP79" s="375"/>
      <c r="AQ79" s="375"/>
      <c r="AR79" s="375"/>
      <c r="AS79" s="375"/>
      <c r="AT79" s="375"/>
      <c r="AU79" s="375"/>
      <c r="AV79" s="375"/>
      <c r="AW79" s="375"/>
    </row>
    <row r="80" spans="1:49" s="376" customFormat="1" ht="66" customHeight="1" x14ac:dyDescent="0.2">
      <c r="A80" s="163"/>
      <c r="B80" s="473"/>
      <c r="C80" s="30" t="s">
        <v>497</v>
      </c>
      <c r="D80" s="993" t="s">
        <v>907</v>
      </c>
      <c r="E80" s="993"/>
      <c r="F80" s="1005"/>
      <c r="G80" s="514"/>
      <c r="H80" s="309"/>
      <c r="I80" s="867"/>
      <c r="J80" s="856"/>
      <c r="K80" s="375"/>
      <c r="L80" s="375"/>
      <c r="M80" s="375"/>
      <c r="N80" s="375"/>
      <c r="O80" s="375"/>
      <c r="P80" s="375"/>
      <c r="Q80" s="375"/>
      <c r="R80" s="375"/>
      <c r="S80" s="375"/>
      <c r="T80" s="375"/>
      <c r="U80" s="375"/>
      <c r="V80" s="375"/>
      <c r="W80" s="375"/>
      <c r="X80" s="375"/>
      <c r="Y80" s="375"/>
      <c r="Z80" s="375"/>
      <c r="AA80" s="375"/>
      <c r="AB80" s="375"/>
      <c r="AC80" s="375"/>
      <c r="AD80" s="375"/>
      <c r="AE80" s="375"/>
      <c r="AF80" s="375"/>
      <c r="AG80" s="375"/>
      <c r="AH80" s="375"/>
      <c r="AI80" s="375"/>
      <c r="AJ80" s="375"/>
      <c r="AK80" s="375"/>
      <c r="AL80" s="375"/>
      <c r="AM80" s="375"/>
      <c r="AN80" s="375"/>
      <c r="AO80" s="375"/>
      <c r="AP80" s="375"/>
      <c r="AQ80" s="375"/>
      <c r="AR80" s="375"/>
      <c r="AS80" s="375"/>
      <c r="AT80" s="375"/>
      <c r="AU80" s="375"/>
      <c r="AV80" s="375"/>
      <c r="AW80" s="375"/>
    </row>
    <row r="81" spans="1:49" s="376" customFormat="1" x14ac:dyDescent="0.2">
      <c r="A81" s="163"/>
      <c r="B81" s="473"/>
      <c r="C81" s="30"/>
      <c r="D81" s="78"/>
      <c r="E81" s="78"/>
      <c r="F81" s="79"/>
      <c r="G81" s="514"/>
      <c r="H81" s="309"/>
      <c r="I81" s="867"/>
      <c r="J81" s="856"/>
      <c r="K81" s="375"/>
      <c r="L81" s="375"/>
      <c r="M81" s="375"/>
      <c r="N81" s="375"/>
      <c r="O81" s="375"/>
      <c r="P81" s="375"/>
      <c r="Q81" s="375"/>
      <c r="R81" s="375"/>
      <c r="S81" s="375"/>
      <c r="T81" s="375"/>
      <c r="U81" s="375"/>
      <c r="V81" s="375"/>
      <c r="W81" s="375"/>
      <c r="X81" s="375"/>
      <c r="Y81" s="375"/>
      <c r="Z81" s="375"/>
      <c r="AA81" s="375"/>
      <c r="AB81" s="375"/>
      <c r="AC81" s="375"/>
      <c r="AD81" s="375"/>
      <c r="AE81" s="375"/>
      <c r="AF81" s="375"/>
      <c r="AG81" s="375"/>
      <c r="AH81" s="375"/>
      <c r="AI81" s="375"/>
      <c r="AJ81" s="375"/>
      <c r="AK81" s="375"/>
      <c r="AL81" s="375"/>
      <c r="AM81" s="375"/>
      <c r="AN81" s="375"/>
      <c r="AO81" s="375"/>
      <c r="AP81" s="375"/>
      <c r="AQ81" s="375"/>
      <c r="AR81" s="375"/>
      <c r="AS81" s="375"/>
      <c r="AT81" s="375"/>
      <c r="AU81" s="375"/>
      <c r="AV81" s="375"/>
      <c r="AW81" s="375"/>
    </row>
    <row r="82" spans="1:49" s="376" customFormat="1" ht="39" customHeight="1" x14ac:dyDescent="0.2">
      <c r="A82" s="163"/>
      <c r="B82" s="473"/>
      <c r="C82" s="30"/>
      <c r="D82" s="30" t="s">
        <v>495</v>
      </c>
      <c r="E82" s="958" t="s">
        <v>785</v>
      </c>
      <c r="F82" s="1001"/>
      <c r="G82" s="514" t="s">
        <v>686</v>
      </c>
      <c r="H82" s="751">
        <v>2</v>
      </c>
      <c r="I82" s="865"/>
      <c r="J82" s="856">
        <f>H82*I82</f>
        <v>0</v>
      </c>
      <c r="K82" s="375"/>
      <c r="L82" s="375"/>
      <c r="M82" s="375"/>
      <c r="N82" s="375"/>
      <c r="O82" s="375"/>
      <c r="P82" s="375"/>
      <c r="Q82" s="375"/>
      <c r="R82" s="375"/>
      <c r="S82" s="375"/>
      <c r="T82" s="375"/>
      <c r="U82" s="375"/>
      <c r="V82" s="375"/>
      <c r="W82" s="375"/>
      <c r="X82" s="375"/>
      <c r="Y82" s="375"/>
      <c r="Z82" s="375"/>
      <c r="AA82" s="375"/>
      <c r="AB82" s="375"/>
      <c r="AC82" s="375"/>
      <c r="AD82" s="375"/>
      <c r="AE82" s="375"/>
      <c r="AF82" s="375"/>
      <c r="AG82" s="375"/>
      <c r="AH82" s="375"/>
      <c r="AI82" s="375"/>
      <c r="AJ82" s="375"/>
      <c r="AK82" s="375"/>
      <c r="AL82" s="375"/>
      <c r="AM82" s="375"/>
      <c r="AN82" s="375"/>
      <c r="AO82" s="375"/>
      <c r="AP82" s="375"/>
      <c r="AQ82" s="375"/>
      <c r="AR82" s="375"/>
      <c r="AS82" s="375"/>
      <c r="AT82" s="375"/>
      <c r="AU82" s="375"/>
      <c r="AV82" s="375"/>
      <c r="AW82" s="375"/>
    </row>
    <row r="83" spans="1:49" s="376" customFormat="1" ht="9.75" customHeight="1" x14ac:dyDescent="0.2">
      <c r="A83" s="163"/>
      <c r="B83" s="473"/>
      <c r="C83" s="30"/>
      <c r="D83" s="78"/>
      <c r="E83" s="78"/>
      <c r="F83" s="79"/>
      <c r="G83" s="514"/>
      <c r="H83" s="309"/>
      <c r="I83" s="867"/>
      <c r="J83" s="856"/>
      <c r="K83" s="375"/>
      <c r="L83" s="375"/>
      <c r="M83" s="375"/>
      <c r="N83" s="375"/>
      <c r="O83" s="375"/>
      <c r="P83" s="375"/>
      <c r="Q83" s="375"/>
      <c r="R83" s="375"/>
      <c r="S83" s="375"/>
      <c r="T83" s="375"/>
      <c r="U83" s="375"/>
      <c r="V83" s="375"/>
      <c r="W83" s="375"/>
      <c r="X83" s="375"/>
      <c r="Y83" s="375"/>
      <c r="Z83" s="375"/>
      <c r="AA83" s="375"/>
      <c r="AB83" s="375"/>
      <c r="AC83" s="375"/>
      <c r="AD83" s="375"/>
      <c r="AE83" s="375"/>
      <c r="AF83" s="375"/>
      <c r="AG83" s="375"/>
      <c r="AH83" s="375"/>
      <c r="AI83" s="375"/>
      <c r="AJ83" s="375"/>
      <c r="AK83" s="375"/>
      <c r="AL83" s="375"/>
      <c r="AM83" s="375"/>
      <c r="AN83" s="375"/>
      <c r="AO83" s="375"/>
      <c r="AP83" s="375"/>
      <c r="AQ83" s="375"/>
      <c r="AR83" s="375"/>
      <c r="AS83" s="375"/>
      <c r="AT83" s="375"/>
      <c r="AU83" s="375"/>
      <c r="AV83" s="375"/>
      <c r="AW83" s="375"/>
    </row>
    <row r="84" spans="1:49" s="376" customFormat="1" ht="37.5" customHeight="1" x14ac:dyDescent="0.2">
      <c r="A84" s="163"/>
      <c r="B84" s="473"/>
      <c r="C84" s="30"/>
      <c r="D84" s="30" t="s">
        <v>496</v>
      </c>
      <c r="E84" s="958" t="s">
        <v>786</v>
      </c>
      <c r="F84" s="1001"/>
      <c r="G84" s="514" t="s">
        <v>686</v>
      </c>
      <c r="H84" s="751">
        <v>2</v>
      </c>
      <c r="I84" s="865"/>
      <c r="J84" s="856">
        <f>H84*I84</f>
        <v>0</v>
      </c>
      <c r="K84" s="375"/>
      <c r="L84" s="375"/>
      <c r="M84" s="375"/>
      <c r="N84" s="375"/>
      <c r="O84" s="375"/>
      <c r="P84" s="375"/>
      <c r="Q84" s="375"/>
      <c r="R84" s="375"/>
      <c r="S84" s="375"/>
      <c r="T84" s="375"/>
      <c r="U84" s="375"/>
      <c r="V84" s="375"/>
      <c r="W84" s="375"/>
      <c r="X84" s="375"/>
      <c r="Y84" s="375"/>
      <c r="Z84" s="375"/>
      <c r="AA84" s="375"/>
      <c r="AB84" s="375"/>
      <c r="AC84" s="375"/>
      <c r="AD84" s="375"/>
      <c r="AE84" s="375"/>
      <c r="AF84" s="375"/>
      <c r="AG84" s="375"/>
      <c r="AH84" s="375"/>
      <c r="AI84" s="375"/>
      <c r="AJ84" s="375"/>
      <c r="AK84" s="375"/>
      <c r="AL84" s="375"/>
      <c r="AM84" s="375"/>
      <c r="AN84" s="375"/>
      <c r="AO84" s="375"/>
      <c r="AP84" s="375"/>
      <c r="AQ84" s="375"/>
      <c r="AR84" s="375"/>
      <c r="AS84" s="375"/>
      <c r="AT84" s="375"/>
      <c r="AU84" s="375"/>
      <c r="AV84" s="375"/>
      <c r="AW84" s="375"/>
    </row>
    <row r="85" spans="1:49" x14ac:dyDescent="0.2">
      <c r="A85" s="163"/>
      <c r="B85" s="473"/>
      <c r="C85" s="30"/>
      <c r="D85" s="30"/>
      <c r="E85" s="80"/>
      <c r="F85" s="80"/>
      <c r="G85" s="514"/>
      <c r="H85" s="751"/>
      <c r="I85" s="867"/>
      <c r="J85" s="856"/>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row>
    <row r="86" spans="1:49" s="135" customFormat="1" ht="38.25" customHeight="1" x14ac:dyDescent="0.2">
      <c r="A86" s="483"/>
      <c r="B86" s="473" t="s">
        <v>892</v>
      </c>
      <c r="C86" s="30"/>
      <c r="D86" s="30" t="s">
        <v>497</v>
      </c>
      <c r="E86" s="958" t="s">
        <v>817</v>
      </c>
      <c r="F86" s="1001"/>
      <c r="G86" s="514" t="s">
        <v>686</v>
      </c>
      <c r="H86" s="751">
        <v>2</v>
      </c>
      <c r="I86" s="865"/>
      <c r="J86" s="856">
        <f>H86*I86</f>
        <v>0</v>
      </c>
      <c r="K86" s="134"/>
      <c r="L86" s="134"/>
      <c r="M86" s="134"/>
      <c r="N86" s="134"/>
      <c r="O86" s="134"/>
      <c r="P86" s="134"/>
      <c r="Q86" s="134"/>
      <c r="R86" s="134"/>
      <c r="S86" s="134"/>
      <c r="T86" s="134"/>
      <c r="U86" s="134"/>
      <c r="V86" s="134"/>
      <c r="W86" s="134"/>
      <c r="X86" s="134"/>
      <c r="Y86" s="134"/>
      <c r="Z86" s="134"/>
      <c r="AA86" s="134"/>
      <c r="AB86" s="134"/>
      <c r="AC86" s="134"/>
      <c r="AD86" s="134"/>
      <c r="AE86" s="134"/>
      <c r="AF86" s="134"/>
      <c r="AG86" s="134"/>
      <c r="AH86" s="134"/>
      <c r="AI86" s="134"/>
      <c r="AJ86" s="134"/>
      <c r="AK86" s="134"/>
      <c r="AL86" s="134"/>
      <c r="AM86" s="134"/>
      <c r="AN86" s="134"/>
      <c r="AO86" s="134"/>
      <c r="AP86" s="134"/>
      <c r="AQ86" s="134"/>
      <c r="AR86" s="134"/>
      <c r="AS86" s="134"/>
      <c r="AT86" s="134"/>
      <c r="AU86" s="134"/>
      <c r="AV86" s="134"/>
      <c r="AW86" s="134"/>
    </row>
    <row r="87" spans="1:49" s="135" customFormat="1" x14ac:dyDescent="0.2">
      <c r="A87" s="483"/>
      <c r="B87" s="473"/>
      <c r="C87" s="30"/>
      <c r="D87" s="30"/>
      <c r="E87" s="80"/>
      <c r="F87" s="790"/>
      <c r="G87" s="514"/>
      <c r="H87" s="751"/>
      <c r="I87" s="865"/>
      <c r="J87" s="856"/>
      <c r="K87" s="134"/>
      <c r="L87" s="134"/>
      <c r="M87" s="134"/>
      <c r="N87" s="134"/>
      <c r="O87" s="134"/>
      <c r="P87" s="134"/>
      <c r="Q87" s="134"/>
      <c r="R87" s="134"/>
      <c r="S87" s="134"/>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4"/>
      <c r="AS87" s="134"/>
      <c r="AT87" s="134"/>
      <c r="AU87" s="134"/>
      <c r="AV87" s="134"/>
      <c r="AW87" s="134"/>
    </row>
    <row r="88" spans="1:49" s="135" customFormat="1" ht="38.25" customHeight="1" x14ac:dyDescent="0.2">
      <c r="A88" s="483"/>
      <c r="B88" s="473"/>
      <c r="C88" s="30"/>
      <c r="D88" s="30" t="s">
        <v>498</v>
      </c>
      <c r="E88" s="958" t="s">
        <v>816</v>
      </c>
      <c r="F88" s="1001"/>
      <c r="G88" s="514" t="s">
        <v>686</v>
      </c>
      <c r="H88" s="751">
        <v>14</v>
      </c>
      <c r="I88" s="865"/>
      <c r="J88" s="856">
        <f>H88*I88</f>
        <v>0</v>
      </c>
      <c r="K88" s="134"/>
      <c r="L88" s="134"/>
      <c r="M88" s="134"/>
      <c r="N88" s="134"/>
      <c r="O88" s="134"/>
      <c r="P88" s="134"/>
      <c r="Q88" s="134"/>
      <c r="R88" s="134"/>
      <c r="S88" s="134"/>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34"/>
      <c r="AR88" s="134"/>
      <c r="AS88" s="134"/>
      <c r="AT88" s="134"/>
      <c r="AU88" s="134"/>
      <c r="AV88" s="134"/>
      <c r="AW88" s="134"/>
    </row>
    <row r="89" spans="1:49" s="135" customFormat="1" x14ac:dyDescent="0.2">
      <c r="A89" s="483"/>
      <c r="B89" s="473"/>
      <c r="C89" s="30"/>
      <c r="D89" s="30"/>
      <c r="E89" s="80"/>
      <c r="F89" s="790"/>
      <c r="G89" s="514"/>
      <c r="H89" s="751"/>
      <c r="I89" s="865"/>
      <c r="J89" s="856"/>
      <c r="K89" s="134"/>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34"/>
      <c r="AR89" s="134"/>
      <c r="AS89" s="134"/>
      <c r="AT89" s="134"/>
      <c r="AU89" s="134"/>
      <c r="AV89" s="134"/>
      <c r="AW89" s="134"/>
    </row>
    <row r="90" spans="1:49" s="135" customFormat="1" ht="39" customHeight="1" x14ac:dyDescent="0.2">
      <c r="A90" s="483"/>
      <c r="B90" s="473"/>
      <c r="C90" s="791"/>
      <c r="D90" s="791" t="s">
        <v>501</v>
      </c>
      <c r="E90" s="1003" t="s">
        <v>1008</v>
      </c>
      <c r="F90" s="1004"/>
      <c r="G90" s="689" t="s">
        <v>686</v>
      </c>
      <c r="H90" s="792">
        <v>12</v>
      </c>
      <c r="I90" s="866"/>
      <c r="J90" s="856">
        <f>H90*I90</f>
        <v>0</v>
      </c>
      <c r="K90" s="690"/>
      <c r="L90" s="690"/>
      <c r="M90" s="690"/>
      <c r="N90" s="690"/>
      <c r="O90" s="690"/>
      <c r="P90" s="690"/>
      <c r="Q90" s="690"/>
      <c r="R90" s="690"/>
      <c r="S90" s="690"/>
      <c r="T90" s="690"/>
      <c r="U90" s="690"/>
      <c r="V90" s="690"/>
      <c r="W90" s="690"/>
      <c r="X90" s="690"/>
      <c r="Y90" s="690"/>
      <c r="Z90" s="690"/>
      <c r="AA90" s="690"/>
      <c r="AB90" s="690"/>
      <c r="AC90" s="690"/>
      <c r="AD90" s="690"/>
      <c r="AE90" s="690"/>
      <c r="AF90" s="690"/>
      <c r="AG90" s="690"/>
      <c r="AH90" s="690"/>
      <c r="AI90" s="690"/>
      <c r="AJ90" s="690"/>
      <c r="AK90" s="690"/>
      <c r="AL90" s="690"/>
      <c r="AM90" s="690"/>
      <c r="AN90" s="690"/>
      <c r="AO90" s="690"/>
      <c r="AP90" s="690"/>
      <c r="AQ90" s="690"/>
      <c r="AR90" s="690"/>
      <c r="AS90" s="690"/>
      <c r="AT90" s="690"/>
      <c r="AU90" s="690"/>
      <c r="AV90" s="690"/>
      <c r="AW90" s="690"/>
    </row>
    <row r="91" spans="1:49" s="135" customFormat="1" x14ac:dyDescent="0.2">
      <c r="A91" s="483"/>
      <c r="B91" s="473"/>
      <c r="C91" s="30"/>
      <c r="D91" s="30"/>
      <c r="E91" s="80"/>
      <c r="F91" s="790"/>
      <c r="G91" s="514"/>
      <c r="H91" s="751"/>
      <c r="I91" s="865"/>
      <c r="J91" s="856"/>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134"/>
    </row>
    <row r="92" spans="1:49" s="376" customFormat="1" ht="52.5" customHeight="1" x14ac:dyDescent="0.2">
      <c r="A92" s="483"/>
      <c r="B92" s="473"/>
      <c r="C92" s="30" t="s">
        <v>498</v>
      </c>
      <c r="D92" s="993" t="s">
        <v>787</v>
      </c>
      <c r="E92" s="993"/>
      <c r="F92" s="1002"/>
      <c r="G92" s="514"/>
      <c r="H92" s="751"/>
      <c r="I92" s="865"/>
      <c r="J92" s="856"/>
      <c r="K92" s="375"/>
      <c r="L92" s="375"/>
      <c r="M92" s="375"/>
      <c r="N92" s="375"/>
      <c r="O92" s="375"/>
      <c r="P92" s="375"/>
      <c r="Q92" s="375"/>
      <c r="R92" s="375"/>
      <c r="S92" s="375"/>
      <c r="T92" s="375"/>
      <c r="U92" s="375"/>
      <c r="V92" s="375"/>
      <c r="W92" s="375"/>
      <c r="X92" s="375"/>
      <c r="Y92" s="375"/>
      <c r="Z92" s="375"/>
      <c r="AA92" s="375"/>
      <c r="AB92" s="375"/>
      <c r="AC92" s="375"/>
      <c r="AD92" s="375"/>
      <c r="AE92" s="375"/>
      <c r="AF92" s="375"/>
      <c r="AG92" s="375"/>
      <c r="AH92" s="375"/>
      <c r="AI92" s="375"/>
      <c r="AJ92" s="375"/>
      <c r="AK92" s="375"/>
      <c r="AL92" s="375"/>
      <c r="AM92" s="375"/>
      <c r="AN92" s="375"/>
      <c r="AO92" s="375"/>
      <c r="AP92" s="375"/>
      <c r="AQ92" s="375"/>
      <c r="AR92" s="375"/>
      <c r="AS92" s="375"/>
      <c r="AT92" s="375"/>
      <c r="AU92" s="375"/>
      <c r="AV92" s="375"/>
      <c r="AW92" s="375"/>
    </row>
    <row r="93" spans="1:49" s="376" customFormat="1" x14ac:dyDescent="0.2">
      <c r="A93" s="483"/>
      <c r="B93" s="473"/>
      <c r="C93" s="30"/>
      <c r="D93" s="78"/>
      <c r="E93" s="78"/>
      <c r="F93" s="787"/>
      <c r="G93" s="514"/>
      <c r="H93" s="751"/>
      <c r="I93" s="865"/>
      <c r="J93" s="856"/>
      <c r="K93" s="375"/>
      <c r="L93" s="375"/>
      <c r="M93" s="375"/>
      <c r="N93" s="375"/>
      <c r="O93" s="375"/>
      <c r="P93" s="375"/>
      <c r="Q93" s="375"/>
      <c r="R93" s="375"/>
      <c r="S93" s="375"/>
      <c r="T93" s="375"/>
      <c r="U93" s="375"/>
      <c r="V93" s="375"/>
      <c r="W93" s="375"/>
      <c r="X93" s="375"/>
      <c r="Y93" s="375"/>
      <c r="Z93" s="375"/>
      <c r="AA93" s="375"/>
      <c r="AB93" s="375"/>
      <c r="AC93" s="375"/>
      <c r="AD93" s="375"/>
      <c r="AE93" s="375"/>
      <c r="AF93" s="375"/>
      <c r="AG93" s="375"/>
      <c r="AH93" s="375"/>
      <c r="AI93" s="375"/>
      <c r="AJ93" s="375"/>
      <c r="AK93" s="375"/>
      <c r="AL93" s="375"/>
      <c r="AM93" s="375"/>
      <c r="AN93" s="375"/>
      <c r="AO93" s="375"/>
      <c r="AP93" s="375"/>
      <c r="AQ93" s="375"/>
      <c r="AR93" s="375"/>
      <c r="AS93" s="375"/>
      <c r="AT93" s="375"/>
      <c r="AU93" s="375"/>
      <c r="AV93" s="375"/>
      <c r="AW93" s="375"/>
    </row>
    <row r="94" spans="1:49" s="376" customFormat="1" ht="27.6" customHeight="1" x14ac:dyDescent="0.2">
      <c r="A94" s="483"/>
      <c r="B94" s="473"/>
      <c r="C94" s="30"/>
      <c r="D94" s="30" t="s">
        <v>495</v>
      </c>
      <c r="E94" s="958" t="s">
        <v>780</v>
      </c>
      <c r="F94" s="1001"/>
      <c r="G94" s="514" t="s">
        <v>686</v>
      </c>
      <c r="H94" s="751">
        <v>17</v>
      </c>
      <c r="I94" s="865"/>
      <c r="J94" s="856">
        <f>H94*I94</f>
        <v>0</v>
      </c>
      <c r="K94" s="375"/>
      <c r="L94" s="375"/>
      <c r="M94" s="375"/>
      <c r="N94" s="375"/>
      <c r="O94" s="375"/>
      <c r="P94" s="375"/>
      <c r="Q94" s="375"/>
      <c r="R94" s="375"/>
      <c r="S94" s="375"/>
      <c r="T94" s="375"/>
      <c r="U94" s="375"/>
      <c r="V94" s="375"/>
      <c r="W94" s="375"/>
      <c r="X94" s="375"/>
      <c r="Y94" s="375"/>
      <c r="Z94" s="375"/>
      <c r="AA94" s="375"/>
      <c r="AB94" s="375"/>
      <c r="AC94" s="375"/>
      <c r="AD94" s="375"/>
      <c r="AE94" s="375"/>
      <c r="AF94" s="375"/>
      <c r="AG94" s="375"/>
      <c r="AH94" s="375"/>
      <c r="AI94" s="375"/>
      <c r="AJ94" s="375"/>
      <c r="AK94" s="375"/>
      <c r="AL94" s="375"/>
      <c r="AM94" s="375"/>
      <c r="AN94" s="375"/>
      <c r="AO94" s="375"/>
      <c r="AP94" s="375"/>
      <c r="AQ94" s="375"/>
      <c r="AR94" s="375"/>
      <c r="AS94" s="375"/>
      <c r="AT94" s="375"/>
      <c r="AU94" s="375"/>
      <c r="AV94" s="375"/>
      <c r="AW94" s="375"/>
    </row>
    <row r="95" spans="1:49" s="376" customFormat="1" x14ac:dyDescent="0.2">
      <c r="A95" s="86"/>
      <c r="B95" s="464"/>
      <c r="C95" s="6"/>
      <c r="D95" s="773"/>
      <c r="E95" s="773"/>
      <c r="F95" s="779"/>
      <c r="G95" s="768"/>
      <c r="H95" s="309" t="str">
        <f>IF($G95="","",SUM(K95:YQ95))</f>
        <v/>
      </c>
      <c r="I95" s="865"/>
      <c r="J95" s="856"/>
      <c r="K95" s="375"/>
      <c r="L95" s="375"/>
      <c r="M95" s="375"/>
      <c r="N95" s="375"/>
      <c r="O95" s="375"/>
      <c r="P95" s="375"/>
      <c r="Q95" s="375"/>
      <c r="R95" s="375"/>
      <c r="S95" s="375"/>
      <c r="T95" s="375"/>
      <c r="U95" s="375"/>
      <c r="V95" s="375"/>
      <c r="W95" s="375"/>
      <c r="X95" s="375"/>
      <c r="Y95" s="375"/>
      <c r="Z95" s="375"/>
      <c r="AA95" s="375"/>
      <c r="AB95" s="375"/>
      <c r="AC95" s="375"/>
      <c r="AD95" s="375"/>
      <c r="AE95" s="375"/>
      <c r="AF95" s="375"/>
      <c r="AG95" s="375"/>
      <c r="AH95" s="375"/>
      <c r="AI95" s="375"/>
      <c r="AJ95" s="375"/>
      <c r="AK95" s="375"/>
      <c r="AL95" s="375"/>
      <c r="AM95" s="375"/>
      <c r="AN95" s="375"/>
      <c r="AO95" s="375"/>
      <c r="AP95" s="375"/>
      <c r="AQ95" s="375"/>
      <c r="AR95" s="375"/>
      <c r="AS95" s="375"/>
      <c r="AT95" s="375"/>
      <c r="AU95" s="375"/>
      <c r="AV95" s="375"/>
      <c r="AW95" s="375"/>
    </row>
    <row r="96" spans="1:49" s="376" customFormat="1" ht="52.5" customHeight="1" x14ac:dyDescent="0.2">
      <c r="A96" s="483"/>
      <c r="B96" s="473"/>
      <c r="C96" s="30" t="s">
        <v>501</v>
      </c>
      <c r="D96" s="993" t="s">
        <v>808</v>
      </c>
      <c r="E96" s="993"/>
      <c r="F96" s="1002"/>
      <c r="G96" s="514"/>
      <c r="H96" s="751"/>
      <c r="I96" s="865"/>
      <c r="J96" s="856"/>
      <c r="K96" s="375"/>
      <c r="L96" s="375"/>
      <c r="M96" s="375"/>
      <c r="N96" s="375"/>
      <c r="O96" s="375"/>
      <c r="P96" s="375"/>
      <c r="Q96" s="375"/>
      <c r="R96" s="375"/>
      <c r="S96" s="375"/>
      <c r="T96" s="375"/>
      <c r="U96" s="375"/>
      <c r="V96" s="375"/>
      <c r="W96" s="375"/>
      <c r="X96" s="375"/>
      <c r="Y96" s="375"/>
      <c r="Z96" s="375"/>
      <c r="AA96" s="375"/>
      <c r="AB96" s="375"/>
      <c r="AC96" s="375"/>
      <c r="AD96" s="375"/>
      <c r="AE96" s="375"/>
      <c r="AF96" s="375"/>
      <c r="AG96" s="375"/>
      <c r="AH96" s="375"/>
      <c r="AI96" s="375"/>
      <c r="AJ96" s="375"/>
      <c r="AK96" s="375"/>
      <c r="AL96" s="375"/>
      <c r="AM96" s="375"/>
      <c r="AN96" s="375"/>
      <c r="AO96" s="375"/>
      <c r="AP96" s="375"/>
      <c r="AQ96" s="375"/>
      <c r="AR96" s="375"/>
      <c r="AS96" s="375"/>
      <c r="AT96" s="375"/>
      <c r="AU96" s="375"/>
      <c r="AV96" s="375"/>
      <c r="AW96" s="375"/>
    </row>
    <row r="97" spans="1:49" s="376" customFormat="1" x14ac:dyDescent="0.2">
      <c r="A97" s="483"/>
      <c r="B97" s="473"/>
      <c r="C97" s="30"/>
      <c r="D97" s="30"/>
      <c r="E97" s="80"/>
      <c r="F97" s="790"/>
      <c r="G97" s="514"/>
      <c r="H97" s="751"/>
      <c r="I97" s="865"/>
      <c r="J97" s="856"/>
      <c r="K97" s="375"/>
      <c r="L97" s="375"/>
      <c r="M97" s="375"/>
      <c r="N97" s="375"/>
      <c r="O97" s="375"/>
      <c r="P97" s="375"/>
      <c r="Q97" s="375"/>
      <c r="R97" s="375"/>
      <c r="S97" s="375"/>
      <c r="T97" s="375"/>
      <c r="U97" s="375"/>
      <c r="V97" s="375"/>
      <c r="W97" s="375"/>
      <c r="X97" s="375"/>
      <c r="Y97" s="375"/>
      <c r="Z97" s="375"/>
      <c r="AA97" s="375"/>
      <c r="AB97" s="375"/>
      <c r="AC97" s="375"/>
      <c r="AD97" s="375"/>
      <c r="AE97" s="375"/>
      <c r="AF97" s="375"/>
      <c r="AG97" s="375"/>
      <c r="AH97" s="375"/>
      <c r="AI97" s="375"/>
      <c r="AJ97" s="375"/>
      <c r="AK97" s="375"/>
      <c r="AL97" s="375"/>
      <c r="AM97" s="375"/>
      <c r="AN97" s="375"/>
      <c r="AO97" s="375"/>
      <c r="AP97" s="375"/>
      <c r="AQ97" s="375"/>
      <c r="AR97" s="375"/>
      <c r="AS97" s="375"/>
      <c r="AT97" s="375"/>
      <c r="AU97" s="375"/>
      <c r="AV97" s="375"/>
      <c r="AW97" s="375"/>
    </row>
    <row r="98" spans="1:49" s="376" customFormat="1" ht="25.5" customHeight="1" x14ac:dyDescent="0.2">
      <c r="A98" s="483"/>
      <c r="B98" s="473"/>
      <c r="C98" s="30"/>
      <c r="D98" s="30" t="s">
        <v>495</v>
      </c>
      <c r="E98" s="958" t="s">
        <v>780</v>
      </c>
      <c r="F98" s="1001"/>
      <c r="G98" s="514" t="s">
        <v>686</v>
      </c>
      <c r="H98" s="751">
        <v>20</v>
      </c>
      <c r="I98" s="865"/>
      <c r="J98" s="856">
        <f>H98*I98</f>
        <v>0</v>
      </c>
      <c r="K98" s="375"/>
      <c r="L98" s="375"/>
      <c r="M98" s="375"/>
      <c r="N98" s="375"/>
      <c r="O98" s="375"/>
      <c r="P98" s="375"/>
      <c r="Q98" s="375"/>
      <c r="R98" s="375"/>
      <c r="S98" s="375"/>
      <c r="T98" s="375"/>
      <c r="U98" s="375"/>
      <c r="V98" s="375"/>
      <c r="W98" s="375"/>
      <c r="X98" s="375"/>
      <c r="Y98" s="375"/>
      <c r="Z98" s="375"/>
      <c r="AA98" s="375"/>
      <c r="AB98" s="375"/>
      <c r="AC98" s="375"/>
      <c r="AD98" s="375"/>
      <c r="AE98" s="375"/>
      <c r="AF98" s="375"/>
      <c r="AG98" s="375"/>
      <c r="AH98" s="375"/>
      <c r="AI98" s="375"/>
      <c r="AJ98" s="375"/>
      <c r="AK98" s="375"/>
      <c r="AL98" s="375"/>
      <c r="AM98" s="375"/>
      <c r="AN98" s="375"/>
      <c r="AO98" s="375"/>
      <c r="AP98" s="375"/>
      <c r="AQ98" s="375"/>
      <c r="AR98" s="375"/>
      <c r="AS98" s="375"/>
      <c r="AT98" s="375"/>
      <c r="AU98" s="375"/>
      <c r="AV98" s="375"/>
      <c r="AW98" s="375"/>
    </row>
    <row r="99" spans="1:49" s="376" customFormat="1" x14ac:dyDescent="0.2">
      <c r="A99" s="793"/>
      <c r="B99" s="478"/>
      <c r="C99" s="6"/>
      <c r="D99" s="30"/>
      <c r="E99" s="80"/>
      <c r="F99" s="790"/>
      <c r="G99" s="514"/>
      <c r="H99" s="751"/>
      <c r="I99" s="867"/>
      <c r="J99" s="858"/>
      <c r="K99" s="379"/>
      <c r="L99" s="379"/>
      <c r="M99" s="379"/>
      <c r="N99" s="379"/>
      <c r="O99" s="379"/>
      <c r="P99" s="379"/>
      <c r="Q99" s="379"/>
      <c r="R99" s="379"/>
      <c r="S99" s="379"/>
      <c r="T99" s="379"/>
      <c r="U99" s="379"/>
      <c r="V99" s="379"/>
      <c r="W99" s="379"/>
      <c r="X99" s="379"/>
      <c r="Y99" s="379"/>
      <c r="Z99" s="379"/>
      <c r="AA99" s="379"/>
      <c r="AB99" s="379"/>
      <c r="AC99" s="379"/>
      <c r="AD99" s="379"/>
      <c r="AE99" s="379"/>
      <c r="AF99" s="379"/>
      <c r="AG99" s="379"/>
      <c r="AH99" s="379"/>
      <c r="AI99" s="379"/>
      <c r="AJ99" s="379"/>
      <c r="AK99" s="379"/>
      <c r="AL99" s="379"/>
      <c r="AM99" s="379"/>
      <c r="AN99" s="379"/>
      <c r="AO99" s="379"/>
      <c r="AP99" s="379"/>
      <c r="AQ99" s="379"/>
      <c r="AR99" s="379"/>
      <c r="AS99" s="379"/>
      <c r="AT99" s="379"/>
      <c r="AU99" s="379"/>
      <c r="AV99" s="379"/>
      <c r="AW99" s="379"/>
    </row>
    <row r="100" spans="1:49" ht="12.75" customHeight="1" x14ac:dyDescent="0.2">
      <c r="A100" s="22"/>
      <c r="B100" s="23"/>
      <c r="C100" s="500"/>
      <c r="D100" s="39"/>
      <c r="E100" s="39"/>
      <c r="F100" s="38"/>
      <c r="G100" s="515"/>
      <c r="H100" s="313" t="str">
        <f t="shared" ref="H100:H105" si="2">IF($G100="","",SUM(K100:YQ100))</f>
        <v/>
      </c>
      <c r="I100" s="918"/>
      <c r="J100" s="855"/>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row>
    <row r="101" spans="1:49" ht="12.75" customHeight="1" x14ac:dyDescent="0.2">
      <c r="A101" s="393"/>
      <c r="B101" s="763" t="s">
        <v>499</v>
      </c>
      <c r="C101" s="6"/>
      <c r="D101" s="31"/>
      <c r="E101" s="31"/>
      <c r="F101" s="56"/>
      <c r="G101" s="764"/>
      <c r="H101" s="315" t="str">
        <f t="shared" si="2"/>
        <v/>
      </c>
      <c r="I101" s="867"/>
      <c r="J101" s="856">
        <f>SUM(J70:J99)</f>
        <v>0</v>
      </c>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row>
    <row r="102" spans="1:49" ht="12.75" customHeight="1" x14ac:dyDescent="0.2">
      <c r="A102" s="139"/>
      <c r="B102" s="140"/>
      <c r="C102" s="501"/>
      <c r="D102" s="36"/>
      <c r="E102" s="36"/>
      <c r="F102" s="35"/>
      <c r="G102" s="516"/>
      <c r="H102" s="317" t="str">
        <f t="shared" si="2"/>
        <v/>
      </c>
      <c r="I102" s="920"/>
      <c r="J102" s="85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row>
    <row r="103" spans="1:49" ht="12.75" customHeight="1" x14ac:dyDescent="0.2">
      <c r="A103" s="393"/>
      <c r="B103" s="765"/>
      <c r="C103" s="6"/>
      <c r="D103" s="31"/>
      <c r="E103" s="31"/>
      <c r="F103" s="56"/>
      <c r="G103" s="764"/>
      <c r="H103" s="315" t="str">
        <f t="shared" si="2"/>
        <v/>
      </c>
      <c r="I103" s="867"/>
      <c r="J103" s="856"/>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row>
    <row r="104" spans="1:49" ht="12.75" customHeight="1" x14ac:dyDescent="0.2">
      <c r="A104" s="393"/>
      <c r="B104" s="763" t="s">
        <v>500</v>
      </c>
      <c r="C104" s="6"/>
      <c r="D104" s="31"/>
      <c r="E104" s="31"/>
      <c r="F104" s="56"/>
      <c r="G104" s="764"/>
      <c r="H104" s="315" t="str">
        <f t="shared" si="2"/>
        <v/>
      </c>
      <c r="I104" s="867"/>
      <c r="J104" s="856">
        <f>J101</f>
        <v>0</v>
      </c>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row>
    <row r="105" spans="1:49" ht="12.75" customHeight="1" x14ac:dyDescent="0.2">
      <c r="A105" s="139"/>
      <c r="B105" s="140"/>
      <c r="C105" s="501"/>
      <c r="D105" s="36"/>
      <c r="E105" s="36"/>
      <c r="F105" s="35"/>
      <c r="G105" s="516"/>
      <c r="H105" s="317" t="str">
        <f t="shared" si="2"/>
        <v/>
      </c>
      <c r="I105" s="920"/>
      <c r="J105" s="85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row>
    <row r="106" spans="1:49" s="376" customFormat="1" ht="8.25" customHeight="1" x14ac:dyDescent="0.2">
      <c r="A106" s="483"/>
      <c r="B106" s="473"/>
      <c r="C106" s="30"/>
      <c r="D106" s="30"/>
      <c r="E106" s="80"/>
      <c r="F106" s="790"/>
      <c r="G106" s="514"/>
      <c r="H106" s="751"/>
      <c r="I106" s="865"/>
      <c r="J106" s="856"/>
      <c r="K106" s="375"/>
      <c r="L106" s="375"/>
      <c r="M106" s="375"/>
      <c r="N106" s="375"/>
      <c r="O106" s="375"/>
      <c r="P106" s="375"/>
      <c r="Q106" s="375"/>
      <c r="R106" s="375"/>
      <c r="S106" s="375"/>
      <c r="T106" s="375"/>
      <c r="U106" s="375"/>
      <c r="V106" s="375"/>
      <c r="W106" s="375"/>
      <c r="X106" s="375"/>
      <c r="Y106" s="375"/>
      <c r="Z106" s="375"/>
      <c r="AA106" s="375"/>
      <c r="AB106" s="375"/>
      <c r="AC106" s="375"/>
      <c r="AD106" s="375"/>
      <c r="AE106" s="375"/>
      <c r="AF106" s="375"/>
      <c r="AG106" s="375"/>
      <c r="AH106" s="375"/>
      <c r="AI106" s="375"/>
      <c r="AJ106" s="375"/>
      <c r="AK106" s="375"/>
      <c r="AL106" s="375"/>
      <c r="AM106" s="375"/>
      <c r="AN106" s="375"/>
      <c r="AO106" s="375"/>
      <c r="AP106" s="375"/>
      <c r="AQ106" s="375"/>
      <c r="AR106" s="375"/>
      <c r="AS106" s="375"/>
      <c r="AT106" s="375"/>
      <c r="AU106" s="375"/>
      <c r="AV106" s="375"/>
      <c r="AW106" s="375"/>
    </row>
    <row r="107" spans="1:49" s="376" customFormat="1" ht="38.25" customHeight="1" x14ac:dyDescent="0.2">
      <c r="A107" s="793"/>
      <c r="B107" s="478"/>
      <c r="C107" s="6"/>
      <c r="D107" s="30" t="s">
        <v>496</v>
      </c>
      <c r="E107" s="958" t="s">
        <v>687</v>
      </c>
      <c r="F107" s="1001"/>
      <c r="G107" s="514" t="s">
        <v>686</v>
      </c>
      <c r="H107" s="751">
        <v>4</v>
      </c>
      <c r="I107" s="865"/>
      <c r="J107" s="856">
        <f>H107*I107</f>
        <v>0</v>
      </c>
      <c r="K107" s="379"/>
      <c r="L107" s="379"/>
      <c r="M107" s="379"/>
      <c r="N107" s="379"/>
      <c r="O107" s="379"/>
      <c r="P107" s="379"/>
      <c r="Q107" s="379"/>
      <c r="R107" s="379"/>
      <c r="S107" s="379"/>
      <c r="T107" s="379"/>
      <c r="U107" s="379"/>
      <c r="V107" s="379"/>
      <c r="W107" s="379"/>
      <c r="X107" s="379"/>
      <c r="Y107" s="379"/>
      <c r="Z107" s="379"/>
      <c r="AA107" s="379"/>
      <c r="AB107" s="379"/>
      <c r="AC107" s="379"/>
      <c r="AD107" s="379"/>
      <c r="AE107" s="379"/>
      <c r="AF107" s="379"/>
      <c r="AG107" s="379"/>
      <c r="AH107" s="379"/>
      <c r="AI107" s="379"/>
      <c r="AJ107" s="379"/>
      <c r="AK107" s="379"/>
      <c r="AL107" s="379"/>
      <c r="AM107" s="379"/>
      <c r="AN107" s="379"/>
      <c r="AO107" s="379"/>
      <c r="AP107" s="379"/>
      <c r="AQ107" s="379"/>
      <c r="AR107" s="379"/>
      <c r="AS107" s="379"/>
      <c r="AT107" s="379"/>
      <c r="AU107" s="379"/>
      <c r="AV107" s="379"/>
      <c r="AW107" s="379"/>
    </row>
    <row r="108" spans="1:49" s="376" customFormat="1" ht="9.75" customHeight="1" x14ac:dyDescent="0.2">
      <c r="A108" s="793"/>
      <c r="B108" s="478"/>
      <c r="C108" s="6"/>
      <c r="D108" s="30"/>
      <c r="E108" s="80"/>
      <c r="F108" s="790"/>
      <c r="G108" s="514"/>
      <c r="H108" s="751"/>
      <c r="I108" s="867"/>
      <c r="J108" s="858"/>
      <c r="K108" s="379"/>
      <c r="L108" s="379"/>
      <c r="M108" s="379"/>
      <c r="N108" s="379"/>
      <c r="O108" s="379"/>
      <c r="P108" s="379"/>
      <c r="Q108" s="379"/>
      <c r="R108" s="379"/>
      <c r="S108" s="379"/>
      <c r="T108" s="379"/>
      <c r="U108" s="379"/>
      <c r="V108" s="379"/>
      <c r="W108" s="379"/>
      <c r="X108" s="379"/>
      <c r="Y108" s="379"/>
      <c r="Z108" s="379"/>
      <c r="AA108" s="379"/>
      <c r="AB108" s="379"/>
      <c r="AC108" s="379"/>
      <c r="AD108" s="379"/>
      <c r="AE108" s="379"/>
      <c r="AF108" s="379"/>
      <c r="AG108" s="379"/>
      <c r="AH108" s="379"/>
      <c r="AI108" s="379"/>
      <c r="AJ108" s="379"/>
      <c r="AK108" s="379"/>
      <c r="AL108" s="379"/>
      <c r="AM108" s="379"/>
      <c r="AN108" s="379"/>
      <c r="AO108" s="379"/>
      <c r="AP108" s="379"/>
      <c r="AQ108" s="379"/>
      <c r="AR108" s="379"/>
      <c r="AS108" s="379"/>
      <c r="AT108" s="379"/>
      <c r="AU108" s="379"/>
      <c r="AV108" s="379"/>
      <c r="AW108" s="379"/>
    </row>
    <row r="109" spans="1:49" s="376" customFormat="1" ht="51.75" customHeight="1" x14ac:dyDescent="0.2">
      <c r="A109" s="793"/>
      <c r="B109" s="478"/>
      <c r="C109" s="30" t="s">
        <v>502</v>
      </c>
      <c r="D109" s="993" t="s">
        <v>788</v>
      </c>
      <c r="E109" s="993"/>
      <c r="F109" s="1002"/>
      <c r="G109" s="514"/>
      <c r="H109" s="751"/>
      <c r="I109" s="867"/>
      <c r="J109" s="858"/>
      <c r="K109" s="379"/>
      <c r="L109" s="379"/>
      <c r="M109" s="379"/>
      <c r="N109" s="379"/>
      <c r="O109" s="379"/>
      <c r="P109" s="379"/>
      <c r="Q109" s="379"/>
      <c r="R109" s="379"/>
      <c r="S109" s="379"/>
      <c r="T109" s="379"/>
      <c r="U109" s="379"/>
      <c r="V109" s="379"/>
      <c r="W109" s="379"/>
      <c r="X109" s="379"/>
      <c r="Y109" s="379"/>
      <c r="Z109" s="379"/>
      <c r="AA109" s="379"/>
      <c r="AB109" s="379"/>
      <c r="AC109" s="379"/>
      <c r="AD109" s="379"/>
      <c r="AE109" s="379"/>
      <c r="AF109" s="379"/>
      <c r="AG109" s="379"/>
      <c r="AH109" s="379"/>
      <c r="AI109" s="379"/>
      <c r="AJ109" s="379"/>
      <c r="AK109" s="379"/>
      <c r="AL109" s="379"/>
      <c r="AM109" s="379"/>
      <c r="AN109" s="379"/>
      <c r="AO109" s="379"/>
      <c r="AP109" s="379"/>
      <c r="AQ109" s="379"/>
      <c r="AR109" s="379"/>
      <c r="AS109" s="379"/>
      <c r="AT109" s="379"/>
      <c r="AU109" s="379"/>
      <c r="AV109" s="379"/>
      <c r="AW109" s="379"/>
    </row>
    <row r="110" spans="1:49" s="376" customFormat="1" x14ac:dyDescent="0.2">
      <c r="A110" s="793"/>
      <c r="B110" s="478"/>
      <c r="C110" s="6"/>
      <c r="D110" s="30"/>
      <c r="E110" s="80"/>
      <c r="F110" s="790"/>
      <c r="G110" s="514"/>
      <c r="H110" s="751"/>
      <c r="I110" s="867"/>
      <c r="J110" s="858"/>
      <c r="K110" s="379"/>
      <c r="L110" s="379"/>
      <c r="M110" s="379"/>
      <c r="N110" s="379"/>
      <c r="O110" s="379"/>
      <c r="P110" s="379"/>
      <c r="Q110" s="379"/>
      <c r="R110" s="379"/>
      <c r="S110" s="379"/>
      <c r="T110" s="379"/>
      <c r="U110" s="379"/>
      <c r="V110" s="379"/>
      <c r="W110" s="379"/>
      <c r="X110" s="379"/>
      <c r="Y110" s="379"/>
      <c r="Z110" s="379"/>
      <c r="AA110" s="379"/>
      <c r="AB110" s="379"/>
      <c r="AC110" s="379"/>
      <c r="AD110" s="379"/>
      <c r="AE110" s="379"/>
      <c r="AF110" s="379"/>
      <c r="AG110" s="379"/>
      <c r="AH110" s="379"/>
      <c r="AI110" s="379"/>
      <c r="AJ110" s="379"/>
      <c r="AK110" s="379"/>
      <c r="AL110" s="379"/>
      <c r="AM110" s="379"/>
      <c r="AN110" s="379"/>
      <c r="AO110" s="379"/>
      <c r="AP110" s="379"/>
      <c r="AQ110" s="379"/>
      <c r="AR110" s="379"/>
      <c r="AS110" s="379"/>
      <c r="AT110" s="379"/>
      <c r="AU110" s="379"/>
      <c r="AV110" s="379"/>
      <c r="AW110" s="379"/>
    </row>
    <row r="111" spans="1:49" s="376" customFormat="1" ht="39" customHeight="1" x14ac:dyDescent="0.2">
      <c r="A111" s="793"/>
      <c r="B111" s="478"/>
      <c r="C111" s="6"/>
      <c r="D111" s="30" t="s">
        <v>495</v>
      </c>
      <c r="E111" s="958" t="s">
        <v>912</v>
      </c>
      <c r="F111" s="1001"/>
      <c r="G111" s="514" t="s">
        <v>686</v>
      </c>
      <c r="H111" s="751">
        <v>19</v>
      </c>
      <c r="I111" s="865"/>
      <c r="J111" s="856">
        <f>H111*I111</f>
        <v>0</v>
      </c>
      <c r="K111" s="379"/>
      <c r="L111" s="379"/>
      <c r="M111" s="379"/>
      <c r="N111" s="379"/>
      <c r="O111" s="379"/>
      <c r="P111" s="379"/>
      <c r="Q111" s="379"/>
      <c r="R111" s="379"/>
      <c r="S111" s="379"/>
      <c r="T111" s="379"/>
      <c r="U111" s="379"/>
      <c r="V111" s="379"/>
      <c r="W111" s="379"/>
      <c r="X111" s="379"/>
      <c r="Y111" s="379"/>
      <c r="Z111" s="379"/>
      <c r="AA111" s="379"/>
      <c r="AB111" s="379"/>
      <c r="AC111" s="379"/>
      <c r="AD111" s="379"/>
      <c r="AE111" s="379"/>
      <c r="AF111" s="379"/>
      <c r="AG111" s="379"/>
      <c r="AH111" s="379"/>
      <c r="AI111" s="379"/>
      <c r="AJ111" s="379"/>
      <c r="AK111" s="379"/>
      <c r="AL111" s="379"/>
      <c r="AM111" s="379"/>
      <c r="AN111" s="379"/>
      <c r="AO111" s="379"/>
      <c r="AP111" s="379"/>
      <c r="AQ111" s="379"/>
      <c r="AR111" s="379"/>
      <c r="AS111" s="379"/>
      <c r="AT111" s="379"/>
      <c r="AU111" s="379"/>
      <c r="AV111" s="379"/>
      <c r="AW111" s="379"/>
    </row>
    <row r="112" spans="1:49" s="376" customFormat="1" ht="9.75" customHeight="1" x14ac:dyDescent="0.2">
      <c r="A112" s="793"/>
      <c r="B112" s="478"/>
      <c r="C112" s="6"/>
      <c r="D112" s="30"/>
      <c r="E112" s="80"/>
      <c r="F112" s="790"/>
      <c r="G112" s="514"/>
      <c r="H112" s="751"/>
      <c r="I112" s="867"/>
      <c r="J112" s="858"/>
      <c r="K112" s="379"/>
      <c r="L112" s="379"/>
      <c r="M112" s="379"/>
      <c r="N112" s="379"/>
      <c r="O112" s="379"/>
      <c r="P112" s="379"/>
      <c r="Q112" s="379"/>
      <c r="R112" s="379"/>
      <c r="S112" s="379"/>
      <c r="T112" s="379"/>
      <c r="U112" s="379"/>
      <c r="V112" s="379"/>
      <c r="W112" s="379"/>
      <c r="X112" s="379"/>
      <c r="Y112" s="379"/>
      <c r="Z112" s="379"/>
      <c r="AA112" s="379"/>
      <c r="AB112" s="379"/>
      <c r="AC112" s="379"/>
      <c r="AD112" s="379"/>
      <c r="AE112" s="379"/>
      <c r="AF112" s="379"/>
      <c r="AG112" s="379"/>
      <c r="AH112" s="379"/>
      <c r="AI112" s="379"/>
      <c r="AJ112" s="379"/>
      <c r="AK112" s="379"/>
      <c r="AL112" s="379"/>
      <c r="AM112" s="379"/>
      <c r="AN112" s="379"/>
      <c r="AO112" s="379"/>
      <c r="AP112" s="379"/>
      <c r="AQ112" s="379"/>
      <c r="AR112" s="379"/>
      <c r="AS112" s="379"/>
      <c r="AT112" s="379"/>
      <c r="AU112" s="379"/>
      <c r="AV112" s="379"/>
      <c r="AW112" s="379"/>
    </row>
    <row r="113" spans="1:49" s="376" customFormat="1" ht="52.5" customHeight="1" x14ac:dyDescent="0.2">
      <c r="A113" s="793"/>
      <c r="B113" s="478"/>
      <c r="C113" s="30" t="s">
        <v>809</v>
      </c>
      <c r="D113" s="993" t="s">
        <v>789</v>
      </c>
      <c r="E113" s="993"/>
      <c r="F113" s="1002"/>
      <c r="G113" s="514"/>
      <c r="H113" s="751"/>
      <c r="I113" s="867"/>
      <c r="J113" s="858"/>
      <c r="K113" s="379"/>
      <c r="L113" s="379"/>
      <c r="M113" s="379"/>
      <c r="N113" s="379"/>
      <c r="O113" s="379"/>
      <c r="P113" s="379"/>
      <c r="Q113" s="379"/>
      <c r="R113" s="379"/>
      <c r="S113" s="379"/>
      <c r="T113" s="379"/>
      <c r="U113" s="379"/>
      <c r="V113" s="379"/>
      <c r="W113" s="379"/>
      <c r="X113" s="379"/>
      <c r="Y113" s="379"/>
      <c r="Z113" s="379"/>
      <c r="AA113" s="379"/>
      <c r="AB113" s="379"/>
      <c r="AC113" s="379"/>
      <c r="AD113" s="379"/>
      <c r="AE113" s="379"/>
      <c r="AF113" s="379"/>
      <c r="AG113" s="379"/>
      <c r="AH113" s="379"/>
      <c r="AI113" s="379"/>
      <c r="AJ113" s="379"/>
      <c r="AK113" s="379"/>
      <c r="AL113" s="379"/>
      <c r="AM113" s="379"/>
      <c r="AN113" s="379"/>
      <c r="AO113" s="379"/>
      <c r="AP113" s="379"/>
      <c r="AQ113" s="379"/>
      <c r="AR113" s="379"/>
      <c r="AS113" s="379"/>
      <c r="AT113" s="379"/>
      <c r="AU113" s="379"/>
      <c r="AV113" s="379"/>
      <c r="AW113" s="379"/>
    </row>
    <row r="114" spans="1:49" s="376" customFormat="1" ht="10.5" customHeight="1" x14ac:dyDescent="0.2">
      <c r="A114" s="793"/>
      <c r="B114" s="478"/>
      <c r="C114" s="30"/>
      <c r="D114" s="78"/>
      <c r="E114" s="78"/>
      <c r="F114" s="787"/>
      <c r="G114" s="514"/>
      <c r="H114" s="751"/>
      <c r="I114" s="867"/>
      <c r="J114" s="858"/>
      <c r="K114" s="379"/>
      <c r="L114" s="379"/>
      <c r="M114" s="379"/>
      <c r="N114" s="379"/>
      <c r="O114" s="379"/>
      <c r="P114" s="379"/>
      <c r="Q114" s="379"/>
      <c r="R114" s="379"/>
      <c r="S114" s="379"/>
      <c r="T114" s="379"/>
      <c r="U114" s="379"/>
      <c r="V114" s="379"/>
      <c r="W114" s="379"/>
      <c r="X114" s="379"/>
      <c r="Y114" s="379"/>
      <c r="Z114" s="379"/>
      <c r="AA114" s="379"/>
      <c r="AB114" s="379"/>
      <c r="AC114" s="379"/>
      <c r="AD114" s="379"/>
      <c r="AE114" s="379"/>
      <c r="AF114" s="379"/>
      <c r="AG114" s="379"/>
      <c r="AH114" s="379"/>
      <c r="AI114" s="379"/>
      <c r="AJ114" s="379"/>
      <c r="AK114" s="379"/>
      <c r="AL114" s="379"/>
      <c r="AM114" s="379"/>
      <c r="AN114" s="379"/>
      <c r="AO114" s="379"/>
      <c r="AP114" s="379"/>
      <c r="AQ114" s="379"/>
      <c r="AR114" s="379"/>
      <c r="AS114" s="379"/>
      <c r="AT114" s="379"/>
      <c r="AU114" s="379"/>
      <c r="AV114" s="379"/>
      <c r="AW114" s="379"/>
    </row>
    <row r="115" spans="1:49" s="376" customFormat="1" ht="52.5" customHeight="1" x14ac:dyDescent="0.2">
      <c r="A115" s="793"/>
      <c r="B115" s="478"/>
      <c r="C115" s="6"/>
      <c r="D115" s="30" t="s">
        <v>495</v>
      </c>
      <c r="E115" s="958" t="s">
        <v>913</v>
      </c>
      <c r="F115" s="1001"/>
      <c r="G115" s="514" t="s">
        <v>686</v>
      </c>
      <c r="H115" s="751">
        <v>8</v>
      </c>
      <c r="I115" s="865"/>
      <c r="J115" s="856">
        <f>H115*I115</f>
        <v>0</v>
      </c>
      <c r="K115" s="379"/>
      <c r="L115" s="379"/>
      <c r="M115" s="379"/>
      <c r="N115" s="379"/>
      <c r="O115" s="379"/>
      <c r="P115" s="379"/>
      <c r="Q115" s="379"/>
      <c r="R115" s="379"/>
      <c r="S115" s="379"/>
      <c r="T115" s="379"/>
      <c r="U115" s="379"/>
      <c r="V115" s="379"/>
      <c r="W115" s="379"/>
      <c r="X115" s="379"/>
      <c r="Y115" s="379"/>
      <c r="Z115" s="379"/>
      <c r="AA115" s="379"/>
      <c r="AB115" s="379"/>
      <c r="AC115" s="379"/>
      <c r="AD115" s="379"/>
      <c r="AE115" s="379"/>
      <c r="AF115" s="379"/>
      <c r="AG115" s="379"/>
      <c r="AH115" s="379"/>
      <c r="AI115" s="379"/>
      <c r="AJ115" s="379"/>
      <c r="AK115" s="379"/>
      <c r="AL115" s="379"/>
      <c r="AM115" s="379"/>
      <c r="AN115" s="379"/>
      <c r="AO115" s="379"/>
      <c r="AP115" s="379"/>
      <c r="AQ115" s="379"/>
      <c r="AR115" s="379"/>
      <c r="AS115" s="379"/>
      <c r="AT115" s="379"/>
      <c r="AU115" s="379"/>
      <c r="AV115" s="379"/>
      <c r="AW115" s="379"/>
    </row>
    <row r="116" spans="1:49" s="376" customFormat="1" ht="10.5" customHeight="1" x14ac:dyDescent="0.2">
      <c r="A116" s="793"/>
      <c r="B116" s="478"/>
      <c r="C116" s="6"/>
      <c r="D116" s="30"/>
      <c r="E116" s="80"/>
      <c r="F116" s="790"/>
      <c r="G116" s="514"/>
      <c r="H116" s="751"/>
      <c r="I116" s="867"/>
      <c r="J116" s="858"/>
      <c r="K116" s="379"/>
      <c r="L116" s="379"/>
      <c r="M116" s="379"/>
      <c r="N116" s="379"/>
      <c r="O116" s="379"/>
      <c r="P116" s="379"/>
      <c r="Q116" s="379"/>
      <c r="R116" s="379"/>
      <c r="S116" s="379"/>
      <c r="T116" s="379"/>
      <c r="U116" s="379"/>
      <c r="V116" s="379"/>
      <c r="W116" s="379"/>
      <c r="X116" s="379"/>
      <c r="Y116" s="379"/>
      <c r="Z116" s="379"/>
      <c r="AA116" s="379"/>
      <c r="AB116" s="379"/>
      <c r="AC116" s="379"/>
      <c r="AD116" s="379"/>
      <c r="AE116" s="379"/>
      <c r="AF116" s="379"/>
      <c r="AG116" s="379"/>
      <c r="AH116" s="379"/>
      <c r="AI116" s="379"/>
      <c r="AJ116" s="379"/>
      <c r="AK116" s="379"/>
      <c r="AL116" s="379"/>
      <c r="AM116" s="379"/>
      <c r="AN116" s="379"/>
      <c r="AO116" s="379"/>
      <c r="AP116" s="379"/>
      <c r="AQ116" s="379"/>
      <c r="AR116" s="379"/>
      <c r="AS116" s="379"/>
      <c r="AT116" s="379"/>
      <c r="AU116" s="379"/>
      <c r="AV116" s="379"/>
      <c r="AW116" s="379"/>
    </row>
    <row r="117" spans="1:49" s="376" customFormat="1" ht="78" customHeight="1" x14ac:dyDescent="0.2">
      <c r="A117" s="793"/>
      <c r="B117" s="478"/>
      <c r="C117" s="30" t="s">
        <v>810</v>
      </c>
      <c r="D117" s="993" t="s">
        <v>924</v>
      </c>
      <c r="E117" s="993"/>
      <c r="F117" s="1002"/>
      <c r="G117" s="514" t="s">
        <v>703</v>
      </c>
      <c r="H117" s="751">
        <v>1</v>
      </c>
      <c r="I117" s="867"/>
      <c r="J117" s="856">
        <f>H117*I117</f>
        <v>0</v>
      </c>
      <c r="K117" s="379"/>
      <c r="L117" s="379"/>
      <c r="M117" s="379"/>
      <c r="N117" s="379"/>
      <c r="O117" s="379"/>
      <c r="P117" s="379"/>
      <c r="Q117" s="379"/>
      <c r="R117" s="379"/>
      <c r="S117" s="379"/>
      <c r="T117" s="379"/>
      <c r="U117" s="379"/>
      <c r="V117" s="379"/>
      <c r="W117" s="379"/>
      <c r="X117" s="379"/>
      <c r="Y117" s="379"/>
      <c r="Z117" s="379"/>
      <c r="AA117" s="379"/>
      <c r="AB117" s="379"/>
      <c r="AC117" s="379"/>
      <c r="AD117" s="379"/>
      <c r="AE117" s="379"/>
      <c r="AF117" s="379"/>
      <c r="AG117" s="379"/>
      <c r="AH117" s="379"/>
      <c r="AI117" s="379"/>
      <c r="AJ117" s="379"/>
      <c r="AK117" s="379"/>
      <c r="AL117" s="379"/>
      <c r="AM117" s="379"/>
      <c r="AN117" s="379"/>
      <c r="AO117" s="379"/>
      <c r="AP117" s="379"/>
      <c r="AQ117" s="379"/>
      <c r="AR117" s="379"/>
      <c r="AS117" s="379"/>
      <c r="AT117" s="379"/>
      <c r="AU117" s="379"/>
      <c r="AV117" s="379"/>
      <c r="AW117" s="379"/>
    </row>
    <row r="118" spans="1:49" s="376" customFormat="1" ht="10.5" customHeight="1" x14ac:dyDescent="0.2">
      <c r="A118" s="793"/>
      <c r="B118" s="478"/>
      <c r="C118" s="6"/>
      <c r="D118" s="30"/>
      <c r="E118" s="80"/>
      <c r="F118" s="790"/>
      <c r="G118" s="514"/>
      <c r="H118" s="751"/>
      <c r="I118" s="867"/>
      <c r="J118" s="858"/>
      <c r="K118" s="379"/>
      <c r="L118" s="379"/>
      <c r="M118" s="379"/>
      <c r="N118" s="379"/>
      <c r="O118" s="379"/>
      <c r="P118" s="379"/>
      <c r="Q118" s="379"/>
      <c r="R118" s="379"/>
      <c r="S118" s="379"/>
      <c r="T118" s="379"/>
      <c r="U118" s="379"/>
      <c r="V118" s="379"/>
      <c r="W118" s="379"/>
      <c r="X118" s="379"/>
      <c r="Y118" s="379"/>
      <c r="Z118" s="379"/>
      <c r="AA118" s="379"/>
      <c r="AB118" s="379"/>
      <c r="AC118" s="379"/>
      <c r="AD118" s="379"/>
      <c r="AE118" s="379"/>
      <c r="AF118" s="379"/>
      <c r="AG118" s="379"/>
      <c r="AH118" s="379"/>
      <c r="AI118" s="379"/>
      <c r="AJ118" s="379"/>
      <c r="AK118" s="379"/>
      <c r="AL118" s="379"/>
      <c r="AM118" s="379"/>
      <c r="AN118" s="379"/>
      <c r="AO118" s="379"/>
      <c r="AP118" s="379"/>
      <c r="AQ118" s="379"/>
      <c r="AR118" s="379"/>
      <c r="AS118" s="379"/>
      <c r="AT118" s="379"/>
      <c r="AU118" s="379"/>
      <c r="AV118" s="379"/>
      <c r="AW118" s="379"/>
    </row>
    <row r="119" spans="1:49" s="376" customFormat="1" ht="38.25" customHeight="1" x14ac:dyDescent="0.2">
      <c r="A119" s="793"/>
      <c r="B119" s="478"/>
      <c r="C119" s="30" t="s">
        <v>847</v>
      </c>
      <c r="D119" s="993" t="s">
        <v>926</v>
      </c>
      <c r="E119" s="993"/>
      <c r="F119" s="1002"/>
      <c r="G119" s="514"/>
      <c r="H119" s="751"/>
      <c r="I119" s="867"/>
      <c r="J119" s="858"/>
      <c r="K119" s="379"/>
      <c r="L119" s="379"/>
      <c r="M119" s="379"/>
      <c r="N119" s="379"/>
      <c r="O119" s="379"/>
      <c r="P119" s="379"/>
      <c r="Q119" s="379"/>
      <c r="R119" s="379"/>
      <c r="S119" s="379"/>
      <c r="T119" s="379"/>
      <c r="U119" s="379"/>
      <c r="V119" s="379"/>
      <c r="W119" s="379"/>
      <c r="X119" s="379"/>
      <c r="Y119" s="379"/>
      <c r="Z119" s="379"/>
      <c r="AA119" s="379"/>
      <c r="AB119" s="379"/>
      <c r="AC119" s="379"/>
      <c r="AD119" s="379"/>
      <c r="AE119" s="379"/>
      <c r="AF119" s="379"/>
      <c r="AG119" s="379"/>
      <c r="AH119" s="379"/>
      <c r="AI119" s="379"/>
      <c r="AJ119" s="379"/>
      <c r="AK119" s="379"/>
      <c r="AL119" s="379"/>
      <c r="AM119" s="379"/>
      <c r="AN119" s="379"/>
      <c r="AO119" s="379"/>
      <c r="AP119" s="379"/>
      <c r="AQ119" s="379"/>
      <c r="AR119" s="379"/>
      <c r="AS119" s="379"/>
      <c r="AT119" s="379"/>
      <c r="AU119" s="379"/>
      <c r="AV119" s="379"/>
      <c r="AW119" s="379"/>
    </row>
    <row r="120" spans="1:49" s="376" customFormat="1" ht="10.5" customHeight="1" x14ac:dyDescent="0.2">
      <c r="A120" s="793"/>
      <c r="B120" s="478"/>
      <c r="C120" s="30"/>
      <c r="D120" s="78"/>
      <c r="E120" s="78"/>
      <c r="F120" s="787"/>
      <c r="G120" s="514"/>
      <c r="H120" s="751"/>
      <c r="I120" s="867"/>
      <c r="J120" s="858"/>
      <c r="K120" s="379"/>
      <c r="L120" s="379"/>
      <c r="M120" s="379"/>
      <c r="N120" s="379"/>
      <c r="O120" s="379"/>
      <c r="P120" s="379"/>
      <c r="Q120" s="379"/>
      <c r="R120" s="379"/>
      <c r="S120" s="379"/>
      <c r="T120" s="379"/>
      <c r="U120" s="379"/>
      <c r="V120" s="379"/>
      <c r="W120" s="379"/>
      <c r="X120" s="379"/>
      <c r="Y120" s="379"/>
      <c r="Z120" s="379"/>
      <c r="AA120" s="379"/>
      <c r="AB120" s="379"/>
      <c r="AC120" s="379"/>
      <c r="AD120" s="379"/>
      <c r="AE120" s="379"/>
      <c r="AF120" s="379"/>
      <c r="AG120" s="379"/>
      <c r="AH120" s="379"/>
      <c r="AI120" s="379"/>
      <c r="AJ120" s="379"/>
      <c r="AK120" s="379"/>
      <c r="AL120" s="379"/>
      <c r="AM120" s="379"/>
      <c r="AN120" s="379"/>
      <c r="AO120" s="379"/>
      <c r="AP120" s="379"/>
      <c r="AQ120" s="379"/>
      <c r="AR120" s="379"/>
      <c r="AS120" s="379"/>
      <c r="AT120" s="379"/>
      <c r="AU120" s="379"/>
      <c r="AV120" s="379"/>
      <c r="AW120" s="379"/>
    </row>
    <row r="121" spans="1:49" s="376" customFormat="1" ht="26.25" customHeight="1" x14ac:dyDescent="0.2">
      <c r="A121" s="793"/>
      <c r="B121" s="478"/>
      <c r="C121" s="6"/>
      <c r="D121" s="30" t="s">
        <v>495</v>
      </c>
      <c r="E121" s="958" t="s">
        <v>925</v>
      </c>
      <c r="F121" s="1001"/>
      <c r="G121" s="514" t="s">
        <v>703</v>
      </c>
      <c r="H121" s="751">
        <v>1</v>
      </c>
      <c r="I121" s="865"/>
      <c r="J121" s="856">
        <f>H121*I121</f>
        <v>0</v>
      </c>
      <c r="K121" s="379"/>
      <c r="L121" s="379"/>
      <c r="M121" s="379"/>
      <c r="N121" s="379"/>
      <c r="O121" s="379"/>
      <c r="P121" s="379"/>
      <c r="Q121" s="379"/>
      <c r="R121" s="379"/>
      <c r="S121" s="379"/>
      <c r="T121" s="379"/>
      <c r="U121" s="379"/>
      <c r="V121" s="379"/>
      <c r="W121" s="379"/>
      <c r="X121" s="379"/>
      <c r="Y121" s="379"/>
      <c r="Z121" s="379"/>
      <c r="AA121" s="379"/>
      <c r="AB121" s="379"/>
      <c r="AC121" s="379"/>
      <c r="AD121" s="379"/>
      <c r="AE121" s="379"/>
      <c r="AF121" s="379"/>
      <c r="AG121" s="379"/>
      <c r="AH121" s="379"/>
      <c r="AI121" s="379"/>
      <c r="AJ121" s="379"/>
      <c r="AK121" s="379"/>
      <c r="AL121" s="379"/>
      <c r="AM121" s="379"/>
      <c r="AN121" s="379"/>
      <c r="AO121" s="379"/>
      <c r="AP121" s="379"/>
      <c r="AQ121" s="379"/>
      <c r="AR121" s="379"/>
      <c r="AS121" s="379"/>
      <c r="AT121" s="379"/>
      <c r="AU121" s="379"/>
      <c r="AV121" s="379"/>
      <c r="AW121" s="379"/>
    </row>
    <row r="122" spans="1:49" ht="11.25" customHeight="1" x14ac:dyDescent="0.2">
      <c r="A122" s="793"/>
      <c r="B122" s="478"/>
      <c r="C122" s="6"/>
      <c r="D122" s="30"/>
      <c r="E122" s="80"/>
      <c r="F122" s="790"/>
      <c r="G122" s="514"/>
      <c r="H122" s="751"/>
      <c r="I122" s="867"/>
      <c r="J122" s="858"/>
      <c r="K122" s="138"/>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138"/>
      <c r="AM122" s="138"/>
      <c r="AN122" s="138"/>
      <c r="AO122" s="138"/>
      <c r="AP122" s="138"/>
      <c r="AQ122" s="138"/>
      <c r="AR122" s="138"/>
      <c r="AS122" s="138"/>
      <c r="AT122" s="138"/>
      <c r="AU122" s="138"/>
      <c r="AV122" s="138"/>
      <c r="AW122" s="138"/>
    </row>
    <row r="123" spans="1:49" s="376" customFormat="1" x14ac:dyDescent="0.2">
      <c r="A123" s="793"/>
      <c r="B123" s="480">
        <f>MAX($B$22:B122)+0.01</f>
        <v>202.02</v>
      </c>
      <c r="C123" s="1046" t="s">
        <v>688</v>
      </c>
      <c r="D123" s="997"/>
      <c r="E123" s="997"/>
      <c r="F123" s="1000"/>
      <c r="G123" s="514"/>
      <c r="H123" s="751"/>
      <c r="I123" s="867"/>
      <c r="J123" s="858"/>
      <c r="K123" s="379"/>
      <c r="L123" s="379"/>
      <c r="M123" s="379"/>
      <c r="N123" s="379"/>
      <c r="O123" s="379"/>
      <c r="P123" s="379"/>
      <c r="Q123" s="379"/>
      <c r="R123" s="379"/>
      <c r="S123" s="379"/>
      <c r="T123" s="379"/>
      <c r="U123" s="379"/>
      <c r="V123" s="379"/>
      <c r="W123" s="379"/>
      <c r="X123" s="379"/>
      <c r="Y123" s="379"/>
      <c r="Z123" s="379"/>
      <c r="AA123" s="379"/>
      <c r="AB123" s="379"/>
      <c r="AC123" s="379"/>
      <c r="AD123" s="379"/>
      <c r="AE123" s="379"/>
      <c r="AF123" s="379"/>
      <c r="AG123" s="379"/>
      <c r="AH123" s="379"/>
      <c r="AI123" s="379"/>
      <c r="AJ123" s="379"/>
      <c r="AK123" s="379"/>
      <c r="AL123" s="379"/>
      <c r="AM123" s="379"/>
      <c r="AN123" s="379"/>
      <c r="AO123" s="379"/>
      <c r="AP123" s="379"/>
      <c r="AQ123" s="379"/>
      <c r="AR123" s="379"/>
      <c r="AS123" s="379"/>
      <c r="AT123" s="379"/>
      <c r="AU123" s="379"/>
      <c r="AV123" s="379"/>
      <c r="AW123" s="379"/>
    </row>
    <row r="124" spans="1:49" s="376" customFormat="1" ht="10.5" customHeight="1" x14ac:dyDescent="0.2">
      <c r="A124" s="793"/>
      <c r="B124" s="478"/>
      <c r="C124" s="6"/>
      <c r="D124" s="30"/>
      <c r="E124" s="80"/>
      <c r="F124" s="790"/>
      <c r="G124" s="514"/>
      <c r="H124" s="751"/>
      <c r="I124" s="867"/>
      <c r="J124" s="858"/>
      <c r="K124" s="379"/>
      <c r="L124" s="379"/>
      <c r="M124" s="379"/>
      <c r="N124" s="379"/>
      <c r="O124" s="379"/>
      <c r="P124" s="379"/>
      <c r="Q124" s="379"/>
      <c r="R124" s="379"/>
      <c r="S124" s="379"/>
      <c r="T124" s="379"/>
      <c r="U124" s="379"/>
      <c r="V124" s="379"/>
      <c r="W124" s="379"/>
      <c r="X124" s="379"/>
      <c r="Y124" s="379"/>
      <c r="Z124" s="379"/>
      <c r="AA124" s="379"/>
      <c r="AB124" s="379"/>
      <c r="AC124" s="379"/>
      <c r="AD124" s="379"/>
      <c r="AE124" s="379"/>
      <c r="AF124" s="379"/>
      <c r="AG124" s="379"/>
      <c r="AH124" s="379"/>
      <c r="AI124" s="379"/>
      <c r="AJ124" s="379"/>
      <c r="AK124" s="379"/>
      <c r="AL124" s="379"/>
      <c r="AM124" s="379"/>
      <c r="AN124" s="379"/>
      <c r="AO124" s="379"/>
      <c r="AP124" s="379"/>
      <c r="AQ124" s="379"/>
      <c r="AR124" s="379"/>
      <c r="AS124" s="379"/>
      <c r="AT124" s="379"/>
      <c r="AU124" s="379"/>
      <c r="AV124" s="379"/>
      <c r="AW124" s="379"/>
    </row>
    <row r="125" spans="1:49" s="376" customFormat="1" ht="52.5" customHeight="1" x14ac:dyDescent="0.2">
      <c r="A125" s="483"/>
      <c r="B125" s="473"/>
      <c r="C125" s="30" t="s">
        <v>495</v>
      </c>
      <c r="D125" s="993" t="s">
        <v>1020</v>
      </c>
      <c r="E125" s="993"/>
      <c r="F125" s="1002"/>
      <c r="G125" s="514"/>
      <c r="H125" s="751"/>
      <c r="I125" s="865"/>
      <c r="J125" s="856"/>
      <c r="K125" s="375"/>
      <c r="L125" s="375"/>
      <c r="M125" s="375"/>
      <c r="N125" s="375"/>
      <c r="O125" s="375"/>
      <c r="P125" s="375"/>
      <c r="Q125" s="375"/>
      <c r="R125" s="375"/>
      <c r="S125" s="375"/>
      <c r="T125" s="375"/>
      <c r="U125" s="375"/>
      <c r="V125" s="375"/>
      <c r="W125" s="375"/>
      <c r="X125" s="375"/>
      <c r="Y125" s="375"/>
      <c r="Z125" s="375"/>
      <c r="AA125" s="375"/>
      <c r="AB125" s="375"/>
      <c r="AC125" s="375"/>
      <c r="AD125" s="375"/>
      <c r="AE125" s="375"/>
      <c r="AF125" s="375"/>
      <c r="AG125" s="375"/>
      <c r="AH125" s="375"/>
      <c r="AI125" s="375"/>
      <c r="AJ125" s="375"/>
      <c r="AK125" s="375"/>
      <c r="AL125" s="375"/>
      <c r="AM125" s="375"/>
      <c r="AN125" s="375"/>
      <c r="AO125" s="375"/>
      <c r="AP125" s="375"/>
      <c r="AQ125" s="375"/>
      <c r="AR125" s="375"/>
      <c r="AS125" s="375"/>
      <c r="AT125" s="375"/>
      <c r="AU125" s="375"/>
      <c r="AV125" s="375"/>
      <c r="AW125" s="375"/>
    </row>
    <row r="126" spans="1:49" s="376" customFormat="1" x14ac:dyDescent="0.2">
      <c r="A126" s="483"/>
      <c r="B126" s="473"/>
      <c r="C126" s="30"/>
      <c r="D126" s="78"/>
      <c r="E126" s="78"/>
      <c r="F126" s="787"/>
      <c r="G126" s="750"/>
      <c r="H126" s="751"/>
      <c r="I126" s="865"/>
      <c r="J126" s="856"/>
      <c r="K126" s="375"/>
      <c r="L126" s="375"/>
      <c r="M126" s="375"/>
      <c r="N126" s="375"/>
      <c r="O126" s="375"/>
      <c r="P126" s="375"/>
      <c r="Q126" s="375"/>
      <c r="R126" s="375"/>
      <c r="S126" s="375"/>
      <c r="T126" s="375"/>
      <c r="U126" s="375"/>
      <c r="V126" s="375"/>
      <c r="W126" s="375"/>
      <c r="X126" s="375"/>
      <c r="Y126" s="375"/>
      <c r="Z126" s="375"/>
      <c r="AA126" s="375"/>
      <c r="AB126" s="375"/>
      <c r="AC126" s="375"/>
      <c r="AD126" s="375"/>
      <c r="AE126" s="375"/>
      <c r="AF126" s="375"/>
      <c r="AG126" s="375"/>
      <c r="AH126" s="375"/>
      <c r="AI126" s="375"/>
      <c r="AJ126" s="375"/>
      <c r="AK126" s="375"/>
      <c r="AL126" s="375"/>
      <c r="AM126" s="375"/>
      <c r="AN126" s="375"/>
      <c r="AO126" s="375"/>
      <c r="AP126" s="375"/>
      <c r="AQ126" s="375"/>
      <c r="AR126" s="375"/>
      <c r="AS126" s="375"/>
      <c r="AT126" s="375"/>
      <c r="AU126" s="375"/>
      <c r="AV126" s="375"/>
      <c r="AW126" s="375"/>
    </row>
    <row r="127" spans="1:49" s="376" customFormat="1" ht="25.5" customHeight="1" x14ac:dyDescent="0.2">
      <c r="A127" s="483"/>
      <c r="B127" s="473"/>
      <c r="C127" s="30"/>
      <c r="D127" s="30" t="s">
        <v>495</v>
      </c>
      <c r="E127" s="958" t="s">
        <v>790</v>
      </c>
      <c r="F127" s="1001"/>
      <c r="G127" s="750" t="s">
        <v>686</v>
      </c>
      <c r="H127" s="751">
        <v>150</v>
      </c>
      <c r="I127" s="865"/>
      <c r="J127" s="856">
        <f>H127*I127</f>
        <v>0</v>
      </c>
      <c r="K127" s="375"/>
      <c r="L127" s="375"/>
      <c r="M127" s="375"/>
      <c r="N127" s="375"/>
      <c r="O127" s="375"/>
      <c r="P127" s="375"/>
      <c r="Q127" s="375"/>
      <c r="R127" s="375"/>
      <c r="S127" s="375"/>
      <c r="T127" s="375"/>
      <c r="U127" s="375"/>
      <c r="V127" s="375"/>
      <c r="W127" s="375"/>
      <c r="X127" s="375"/>
      <c r="Y127" s="375"/>
      <c r="Z127" s="375"/>
      <c r="AA127" s="375"/>
      <c r="AB127" s="375"/>
      <c r="AC127" s="375"/>
      <c r="AD127" s="375"/>
      <c r="AE127" s="375"/>
      <c r="AF127" s="375"/>
      <c r="AG127" s="375"/>
      <c r="AH127" s="375"/>
      <c r="AI127" s="375"/>
      <c r="AJ127" s="375"/>
      <c r="AK127" s="375"/>
      <c r="AL127" s="375"/>
      <c r="AM127" s="375"/>
      <c r="AN127" s="375"/>
      <c r="AO127" s="375"/>
      <c r="AP127" s="375"/>
      <c r="AQ127" s="375"/>
      <c r="AR127" s="375"/>
      <c r="AS127" s="375"/>
      <c r="AT127" s="375"/>
      <c r="AU127" s="375"/>
      <c r="AV127" s="375"/>
      <c r="AW127" s="375"/>
    </row>
    <row r="128" spans="1:49" s="376" customFormat="1" x14ac:dyDescent="0.2">
      <c r="A128" s="483"/>
      <c r="B128" s="473"/>
      <c r="C128" s="30"/>
      <c r="D128" s="30"/>
      <c r="E128" s="80"/>
      <c r="F128" s="790"/>
      <c r="G128" s="750"/>
      <c r="H128" s="751"/>
      <c r="I128" s="865"/>
      <c r="J128" s="856"/>
      <c r="K128" s="375"/>
      <c r="L128" s="375"/>
      <c r="M128" s="375"/>
      <c r="N128" s="375"/>
      <c r="O128" s="375"/>
      <c r="P128" s="375"/>
      <c r="Q128" s="375"/>
      <c r="R128" s="375"/>
      <c r="S128" s="375"/>
      <c r="T128" s="375"/>
      <c r="U128" s="375"/>
      <c r="V128" s="375"/>
      <c r="W128" s="375"/>
      <c r="X128" s="375"/>
      <c r="Y128" s="375"/>
      <c r="Z128" s="375"/>
      <c r="AA128" s="375"/>
      <c r="AB128" s="375"/>
      <c r="AC128" s="375"/>
      <c r="AD128" s="375"/>
      <c r="AE128" s="375"/>
      <c r="AF128" s="375"/>
      <c r="AG128" s="375"/>
      <c r="AH128" s="375"/>
      <c r="AI128" s="375"/>
      <c r="AJ128" s="375"/>
      <c r="AK128" s="375"/>
      <c r="AL128" s="375"/>
      <c r="AM128" s="375"/>
      <c r="AN128" s="375"/>
      <c r="AO128" s="375"/>
      <c r="AP128" s="375"/>
      <c r="AQ128" s="375"/>
      <c r="AR128" s="375"/>
      <c r="AS128" s="375"/>
      <c r="AT128" s="375"/>
      <c r="AU128" s="375"/>
      <c r="AV128" s="375"/>
      <c r="AW128" s="375"/>
    </row>
    <row r="129" spans="1:49" s="376" customFormat="1" ht="52.5" customHeight="1" x14ac:dyDescent="0.2">
      <c r="A129" s="483"/>
      <c r="B129" s="473"/>
      <c r="C129" s="30" t="s">
        <v>496</v>
      </c>
      <c r="D129" s="993" t="s">
        <v>1021</v>
      </c>
      <c r="E129" s="993"/>
      <c r="F129" s="1002"/>
      <c r="G129" s="750"/>
      <c r="H129" s="751"/>
      <c r="I129" s="865"/>
      <c r="J129" s="856"/>
      <c r="K129" s="375"/>
      <c r="L129" s="375"/>
      <c r="M129" s="375"/>
      <c r="N129" s="375"/>
      <c r="O129" s="375"/>
      <c r="P129" s="375"/>
      <c r="Q129" s="375"/>
      <c r="R129" s="375"/>
      <c r="S129" s="375"/>
      <c r="T129" s="375"/>
      <c r="U129" s="375"/>
      <c r="V129" s="375"/>
      <c r="W129" s="375"/>
      <c r="X129" s="375"/>
      <c r="Y129" s="375"/>
      <c r="Z129" s="375"/>
      <c r="AA129" s="375"/>
      <c r="AB129" s="375"/>
      <c r="AC129" s="375"/>
      <c r="AD129" s="375"/>
      <c r="AE129" s="375"/>
      <c r="AF129" s="375"/>
      <c r="AG129" s="375"/>
      <c r="AH129" s="375"/>
      <c r="AI129" s="375"/>
      <c r="AJ129" s="375"/>
      <c r="AK129" s="375"/>
      <c r="AL129" s="375"/>
      <c r="AM129" s="375"/>
      <c r="AN129" s="375"/>
      <c r="AO129" s="375"/>
      <c r="AP129" s="375"/>
      <c r="AQ129" s="375"/>
      <c r="AR129" s="375"/>
      <c r="AS129" s="375"/>
      <c r="AT129" s="375"/>
      <c r="AU129" s="375"/>
      <c r="AV129" s="375"/>
      <c r="AW129" s="375"/>
    </row>
    <row r="130" spans="1:49" s="376" customFormat="1" ht="9.75" customHeight="1" x14ac:dyDescent="0.2">
      <c r="A130" s="483"/>
      <c r="B130" s="473"/>
      <c r="C130" s="30"/>
      <c r="D130" s="78"/>
      <c r="E130" s="78"/>
      <c r="F130" s="787"/>
      <c r="G130" s="750"/>
      <c r="H130" s="751"/>
      <c r="I130" s="865"/>
      <c r="J130" s="856"/>
      <c r="K130" s="375"/>
      <c r="L130" s="375"/>
      <c r="M130" s="375"/>
      <c r="N130" s="375"/>
      <c r="O130" s="375"/>
      <c r="P130" s="375"/>
      <c r="Q130" s="375"/>
      <c r="R130" s="375"/>
      <c r="S130" s="375"/>
      <c r="T130" s="375"/>
      <c r="U130" s="375"/>
      <c r="V130" s="375"/>
      <c r="W130" s="375"/>
      <c r="X130" s="375"/>
      <c r="Y130" s="375"/>
      <c r="Z130" s="375"/>
      <c r="AA130" s="375"/>
      <c r="AB130" s="375"/>
      <c r="AC130" s="375"/>
      <c r="AD130" s="375"/>
      <c r="AE130" s="375"/>
      <c r="AF130" s="375"/>
      <c r="AG130" s="375"/>
      <c r="AH130" s="375"/>
      <c r="AI130" s="375"/>
      <c r="AJ130" s="375"/>
      <c r="AK130" s="375"/>
      <c r="AL130" s="375"/>
      <c r="AM130" s="375"/>
      <c r="AN130" s="375"/>
      <c r="AO130" s="375"/>
      <c r="AP130" s="375"/>
      <c r="AQ130" s="375"/>
      <c r="AR130" s="375"/>
      <c r="AS130" s="375"/>
      <c r="AT130" s="375"/>
      <c r="AU130" s="375"/>
      <c r="AV130" s="375"/>
      <c r="AW130" s="375"/>
    </row>
    <row r="131" spans="1:49" s="376" customFormat="1" ht="38.25" customHeight="1" x14ac:dyDescent="0.2">
      <c r="A131" s="483"/>
      <c r="B131" s="473"/>
      <c r="C131" s="30"/>
      <c r="D131" s="30" t="s">
        <v>495</v>
      </c>
      <c r="E131" s="958" t="s">
        <v>791</v>
      </c>
      <c r="F131" s="1001"/>
      <c r="G131" s="750" t="s">
        <v>686</v>
      </c>
      <c r="H131" s="751">
        <v>150</v>
      </c>
      <c r="I131" s="865"/>
      <c r="J131" s="856">
        <f>H131*I131</f>
        <v>0</v>
      </c>
      <c r="K131" s="375"/>
      <c r="L131" s="375"/>
      <c r="M131" s="375"/>
      <c r="N131" s="375"/>
      <c r="O131" s="375"/>
      <c r="P131" s="375"/>
      <c r="Q131" s="375"/>
      <c r="R131" s="375"/>
      <c r="S131" s="375"/>
      <c r="T131" s="375"/>
      <c r="U131" s="375"/>
      <c r="V131" s="375"/>
      <c r="W131" s="375"/>
      <c r="X131" s="375"/>
      <c r="Y131" s="375"/>
      <c r="Z131" s="375"/>
      <c r="AA131" s="375"/>
      <c r="AB131" s="375"/>
      <c r="AC131" s="375"/>
      <c r="AD131" s="375"/>
      <c r="AE131" s="375"/>
      <c r="AF131" s="375"/>
      <c r="AG131" s="375"/>
      <c r="AH131" s="375"/>
      <c r="AI131" s="375"/>
      <c r="AJ131" s="375"/>
      <c r="AK131" s="375"/>
      <c r="AL131" s="375"/>
      <c r="AM131" s="375"/>
      <c r="AN131" s="375"/>
      <c r="AO131" s="375"/>
      <c r="AP131" s="375"/>
      <c r="AQ131" s="375"/>
      <c r="AR131" s="375"/>
      <c r="AS131" s="375"/>
      <c r="AT131" s="375"/>
      <c r="AU131" s="375"/>
      <c r="AV131" s="375"/>
      <c r="AW131" s="375"/>
    </row>
    <row r="132" spans="1:49" x14ac:dyDescent="0.2">
      <c r="A132" s="483"/>
      <c r="B132" s="473"/>
      <c r="C132" s="30"/>
      <c r="D132" s="30"/>
      <c r="E132" s="80"/>
      <c r="F132" s="790"/>
      <c r="G132" s="514"/>
      <c r="H132" s="751"/>
      <c r="I132" s="865"/>
      <c r="J132" s="856"/>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row>
    <row r="133" spans="1:49" ht="12.75" customHeight="1" x14ac:dyDescent="0.2">
      <c r="A133" s="22"/>
      <c r="B133" s="23"/>
      <c r="C133" s="500"/>
      <c r="D133" s="39"/>
      <c r="E133" s="39"/>
      <c r="F133" s="38"/>
      <c r="G133" s="515"/>
      <c r="H133" s="313" t="str">
        <f t="shared" ref="H133:H138" si="3">IF($G133="","",SUM(K133:YQ133))</f>
        <v/>
      </c>
      <c r="I133" s="918"/>
      <c r="J133" s="855"/>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row>
    <row r="134" spans="1:49" ht="12.75" customHeight="1" x14ac:dyDescent="0.2">
      <c r="A134" s="393"/>
      <c r="B134" s="763" t="s">
        <v>499</v>
      </c>
      <c r="C134" s="6"/>
      <c r="D134" s="31"/>
      <c r="E134" s="31"/>
      <c r="F134" s="56"/>
      <c r="G134" s="764"/>
      <c r="H134" s="315" t="str">
        <f t="shared" si="3"/>
        <v/>
      </c>
      <c r="I134" s="867"/>
      <c r="J134" s="856">
        <f>SUM(J103:J132)</f>
        <v>0</v>
      </c>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row>
    <row r="135" spans="1:49" ht="12.75" customHeight="1" x14ac:dyDescent="0.2">
      <c r="A135" s="139"/>
      <c r="B135" s="140"/>
      <c r="C135" s="501"/>
      <c r="D135" s="36"/>
      <c r="E135" s="36"/>
      <c r="F135" s="35"/>
      <c r="G135" s="516"/>
      <c r="H135" s="317" t="str">
        <f t="shared" si="3"/>
        <v/>
      </c>
      <c r="I135" s="920"/>
      <c r="J135" s="85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row>
    <row r="136" spans="1:49" ht="12.75" customHeight="1" x14ac:dyDescent="0.2">
      <c r="A136" s="393"/>
      <c r="B136" s="765"/>
      <c r="C136" s="6"/>
      <c r="D136" s="31"/>
      <c r="E136" s="31"/>
      <c r="F136" s="56"/>
      <c r="G136" s="764"/>
      <c r="H136" s="315" t="str">
        <f t="shared" si="3"/>
        <v/>
      </c>
      <c r="I136" s="867"/>
      <c r="J136" s="856"/>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row>
    <row r="137" spans="1:49" ht="12.75" customHeight="1" x14ac:dyDescent="0.2">
      <c r="A137" s="393"/>
      <c r="B137" s="763" t="s">
        <v>500</v>
      </c>
      <c r="C137" s="6"/>
      <c r="D137" s="31"/>
      <c r="E137" s="31"/>
      <c r="F137" s="56"/>
      <c r="G137" s="764"/>
      <c r="H137" s="315" t="str">
        <f t="shared" si="3"/>
        <v/>
      </c>
      <c r="I137" s="867"/>
      <c r="J137" s="856">
        <f>J134</f>
        <v>0</v>
      </c>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c r="AS137" s="37"/>
      <c r="AT137" s="37"/>
      <c r="AU137" s="37"/>
      <c r="AV137" s="37"/>
      <c r="AW137" s="37"/>
    </row>
    <row r="138" spans="1:49" ht="12.75" customHeight="1" x14ac:dyDescent="0.2">
      <c r="A138" s="139"/>
      <c r="B138" s="140"/>
      <c r="C138" s="501"/>
      <c r="D138" s="36"/>
      <c r="E138" s="36"/>
      <c r="F138" s="35"/>
      <c r="G138" s="516"/>
      <c r="H138" s="317" t="str">
        <f t="shared" si="3"/>
        <v/>
      </c>
      <c r="I138" s="920"/>
      <c r="J138" s="85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row>
    <row r="139" spans="1:49" s="376" customFormat="1" x14ac:dyDescent="0.2">
      <c r="A139" s="483"/>
      <c r="B139" s="473"/>
      <c r="C139" s="30"/>
      <c r="D139" s="30"/>
      <c r="E139" s="80"/>
      <c r="F139" s="790"/>
      <c r="G139" s="750"/>
      <c r="H139" s="751"/>
      <c r="I139" s="865"/>
      <c r="J139" s="856"/>
      <c r="K139" s="375"/>
      <c r="L139" s="375"/>
      <c r="M139" s="375"/>
      <c r="N139" s="375"/>
      <c r="O139" s="375"/>
      <c r="P139" s="375"/>
      <c r="Q139" s="375"/>
      <c r="R139" s="375"/>
      <c r="S139" s="375"/>
      <c r="T139" s="375"/>
      <c r="U139" s="375"/>
      <c r="V139" s="375"/>
      <c r="W139" s="375"/>
      <c r="X139" s="375"/>
      <c r="Y139" s="375"/>
      <c r="Z139" s="375"/>
      <c r="AA139" s="375"/>
      <c r="AB139" s="375"/>
      <c r="AC139" s="375"/>
      <c r="AD139" s="375"/>
      <c r="AE139" s="375"/>
      <c r="AF139" s="375"/>
      <c r="AG139" s="375"/>
      <c r="AH139" s="375"/>
      <c r="AI139" s="375"/>
      <c r="AJ139" s="375"/>
      <c r="AK139" s="375"/>
      <c r="AL139" s="375"/>
      <c r="AM139" s="375"/>
      <c r="AN139" s="375"/>
      <c r="AO139" s="375"/>
      <c r="AP139" s="375"/>
      <c r="AQ139" s="375"/>
      <c r="AR139" s="375"/>
      <c r="AS139" s="375"/>
      <c r="AT139" s="375"/>
      <c r="AU139" s="375"/>
      <c r="AV139" s="375"/>
      <c r="AW139" s="375"/>
    </row>
    <row r="140" spans="1:49" s="376" customFormat="1" ht="53.25" customHeight="1" x14ac:dyDescent="0.2">
      <c r="A140" s="163"/>
      <c r="B140" s="473"/>
      <c r="C140" s="30" t="s">
        <v>497</v>
      </c>
      <c r="D140" s="993" t="s">
        <v>1022</v>
      </c>
      <c r="E140" s="993"/>
      <c r="F140" s="1006"/>
      <c r="G140" s="750"/>
      <c r="H140" s="751"/>
      <c r="I140" s="865"/>
      <c r="J140" s="856"/>
      <c r="K140" s="375"/>
      <c r="L140" s="375"/>
      <c r="M140" s="375"/>
      <c r="N140" s="375"/>
      <c r="O140" s="375"/>
      <c r="P140" s="375"/>
      <c r="Q140" s="375"/>
      <c r="R140" s="375"/>
      <c r="S140" s="375"/>
      <c r="T140" s="375"/>
      <c r="U140" s="375"/>
      <c r="V140" s="375"/>
      <c r="W140" s="375"/>
      <c r="X140" s="375"/>
      <c r="Y140" s="375"/>
      <c r="Z140" s="375"/>
      <c r="AA140" s="375"/>
      <c r="AB140" s="375"/>
      <c r="AC140" s="375"/>
      <c r="AD140" s="375"/>
      <c r="AE140" s="375"/>
      <c r="AF140" s="375"/>
      <c r="AG140" s="375"/>
      <c r="AH140" s="375"/>
      <c r="AI140" s="375"/>
      <c r="AJ140" s="375"/>
      <c r="AK140" s="375"/>
      <c r="AL140" s="375"/>
      <c r="AM140" s="375"/>
      <c r="AN140" s="375"/>
      <c r="AO140" s="375"/>
      <c r="AP140" s="375"/>
      <c r="AQ140" s="375"/>
      <c r="AR140" s="375"/>
      <c r="AS140" s="375"/>
      <c r="AT140" s="375"/>
      <c r="AU140" s="375"/>
      <c r="AV140" s="375"/>
      <c r="AW140" s="375"/>
    </row>
    <row r="141" spans="1:49" s="376" customFormat="1" ht="11.25" customHeight="1" x14ac:dyDescent="0.2">
      <c r="A141" s="163"/>
      <c r="B141" s="473"/>
      <c r="C141" s="30"/>
      <c r="D141" s="78"/>
      <c r="E141" s="78"/>
      <c r="F141" s="787"/>
      <c r="G141" s="750"/>
      <c r="H141" s="751"/>
      <c r="I141" s="865"/>
      <c r="J141" s="856"/>
      <c r="K141" s="375"/>
      <c r="L141" s="375"/>
      <c r="M141" s="375"/>
      <c r="N141" s="375"/>
      <c r="O141" s="375"/>
      <c r="P141" s="375"/>
      <c r="Q141" s="375"/>
      <c r="R141" s="375"/>
      <c r="S141" s="375"/>
      <c r="T141" s="375"/>
      <c r="U141" s="375"/>
      <c r="V141" s="375"/>
      <c r="W141" s="375"/>
      <c r="X141" s="375"/>
      <c r="Y141" s="375"/>
      <c r="Z141" s="375"/>
      <c r="AA141" s="375"/>
      <c r="AB141" s="375"/>
      <c r="AC141" s="375"/>
      <c r="AD141" s="375"/>
      <c r="AE141" s="375"/>
      <c r="AF141" s="375"/>
      <c r="AG141" s="375"/>
      <c r="AH141" s="375"/>
      <c r="AI141" s="375"/>
      <c r="AJ141" s="375"/>
      <c r="AK141" s="375"/>
      <c r="AL141" s="375"/>
      <c r="AM141" s="375"/>
      <c r="AN141" s="375"/>
      <c r="AO141" s="375"/>
      <c r="AP141" s="375"/>
      <c r="AQ141" s="375"/>
      <c r="AR141" s="375"/>
      <c r="AS141" s="375"/>
      <c r="AT141" s="375"/>
      <c r="AU141" s="375"/>
      <c r="AV141" s="375"/>
      <c r="AW141" s="375"/>
    </row>
    <row r="142" spans="1:49" s="384" customFormat="1" ht="38.25" customHeight="1" x14ac:dyDescent="0.2">
      <c r="A142" s="163"/>
      <c r="B142" s="473"/>
      <c r="C142" s="30"/>
      <c r="D142" s="30" t="s">
        <v>495</v>
      </c>
      <c r="E142" s="958" t="s">
        <v>792</v>
      </c>
      <c r="F142" s="1001"/>
      <c r="G142" s="750" t="s">
        <v>686</v>
      </c>
      <c r="H142" s="751">
        <v>300</v>
      </c>
      <c r="I142" s="865"/>
      <c r="J142" s="856">
        <f>H142*I142</f>
        <v>0</v>
      </c>
      <c r="K142" s="388"/>
      <c r="L142" s="388"/>
      <c r="M142" s="388"/>
      <c r="N142" s="388"/>
      <c r="O142" s="388"/>
      <c r="P142" s="388"/>
      <c r="Q142" s="388"/>
      <c r="R142" s="388"/>
      <c r="S142" s="388"/>
      <c r="T142" s="388"/>
      <c r="U142" s="388"/>
      <c r="V142" s="388"/>
      <c r="W142" s="388"/>
      <c r="X142" s="388"/>
      <c r="Y142" s="388"/>
      <c r="Z142" s="388"/>
      <c r="AA142" s="388"/>
      <c r="AB142" s="388"/>
      <c r="AC142" s="388"/>
      <c r="AD142" s="388"/>
      <c r="AE142" s="388"/>
      <c r="AF142" s="388"/>
      <c r="AG142" s="388"/>
      <c r="AH142" s="388"/>
      <c r="AI142" s="388"/>
      <c r="AJ142" s="388"/>
      <c r="AK142" s="388"/>
      <c r="AL142" s="388"/>
      <c r="AM142" s="388"/>
      <c r="AN142" s="388"/>
      <c r="AO142" s="388"/>
      <c r="AP142" s="388"/>
      <c r="AQ142" s="388"/>
      <c r="AR142" s="388"/>
      <c r="AS142" s="388"/>
      <c r="AT142" s="388"/>
      <c r="AU142" s="388"/>
      <c r="AV142" s="388"/>
      <c r="AW142" s="388"/>
    </row>
    <row r="143" spans="1:49" s="384" customFormat="1" ht="9.75" customHeight="1" x14ac:dyDescent="0.2">
      <c r="A143" s="163"/>
      <c r="B143" s="788"/>
      <c r="C143" s="235"/>
      <c r="D143" s="30"/>
      <c r="E143" s="80"/>
      <c r="F143" s="790"/>
      <c r="G143" s="756"/>
      <c r="H143" s="309"/>
      <c r="I143" s="867"/>
      <c r="J143" s="856"/>
      <c r="K143" s="388"/>
      <c r="L143" s="388"/>
      <c r="M143" s="388"/>
      <c r="N143" s="388"/>
      <c r="O143" s="388"/>
      <c r="P143" s="388"/>
      <c r="Q143" s="388"/>
      <c r="R143" s="388"/>
      <c r="S143" s="388"/>
      <c r="T143" s="388"/>
      <c r="U143" s="388"/>
      <c r="V143" s="388"/>
      <c r="W143" s="388"/>
      <c r="X143" s="388"/>
      <c r="Y143" s="388"/>
      <c r="Z143" s="388"/>
      <c r="AA143" s="388"/>
      <c r="AB143" s="388"/>
      <c r="AC143" s="388"/>
      <c r="AD143" s="388"/>
      <c r="AE143" s="388"/>
      <c r="AF143" s="388"/>
      <c r="AG143" s="388"/>
      <c r="AH143" s="388"/>
      <c r="AI143" s="388"/>
      <c r="AJ143" s="388"/>
      <c r="AK143" s="388"/>
      <c r="AL143" s="388"/>
      <c r="AM143" s="388"/>
      <c r="AN143" s="388"/>
      <c r="AO143" s="388"/>
      <c r="AP143" s="388"/>
      <c r="AQ143" s="388"/>
      <c r="AR143" s="388"/>
      <c r="AS143" s="388"/>
      <c r="AT143" s="388"/>
      <c r="AU143" s="388"/>
      <c r="AV143" s="388"/>
      <c r="AW143" s="388"/>
    </row>
    <row r="144" spans="1:49" s="376" customFormat="1" x14ac:dyDescent="0.2">
      <c r="A144" s="483"/>
      <c r="B144" s="473"/>
      <c r="C144" s="30" t="s">
        <v>498</v>
      </c>
      <c r="D144" s="993" t="s">
        <v>793</v>
      </c>
      <c r="E144" s="993"/>
      <c r="F144" s="1002"/>
      <c r="G144" s="750"/>
      <c r="H144" s="751"/>
      <c r="I144" s="865"/>
      <c r="J144" s="856"/>
      <c r="K144" s="375"/>
      <c r="L144" s="375"/>
      <c r="M144" s="375"/>
      <c r="N144" s="375"/>
      <c r="O144" s="375"/>
      <c r="P144" s="375"/>
      <c r="Q144" s="375"/>
      <c r="R144" s="375"/>
      <c r="S144" s="375"/>
      <c r="T144" s="375"/>
      <c r="U144" s="375"/>
      <c r="V144" s="375"/>
      <c r="W144" s="375"/>
      <c r="X144" s="375"/>
      <c r="Y144" s="375"/>
      <c r="Z144" s="375"/>
      <c r="AA144" s="375"/>
      <c r="AB144" s="375"/>
      <c r="AC144" s="375"/>
      <c r="AD144" s="375"/>
      <c r="AE144" s="375"/>
      <c r="AF144" s="375"/>
      <c r="AG144" s="375"/>
      <c r="AH144" s="375"/>
      <c r="AI144" s="375"/>
      <c r="AJ144" s="375"/>
      <c r="AK144" s="375"/>
      <c r="AL144" s="375"/>
      <c r="AM144" s="375"/>
      <c r="AN144" s="375"/>
      <c r="AO144" s="375"/>
      <c r="AP144" s="375"/>
      <c r="AQ144" s="375"/>
      <c r="AR144" s="375"/>
      <c r="AS144" s="375"/>
      <c r="AT144" s="375"/>
      <c r="AU144" s="375"/>
      <c r="AV144" s="375"/>
      <c r="AW144" s="375"/>
    </row>
    <row r="145" spans="1:49" s="376" customFormat="1" x14ac:dyDescent="0.2">
      <c r="A145" s="483"/>
      <c r="B145" s="473"/>
      <c r="C145" s="30"/>
      <c r="D145" s="78"/>
      <c r="E145" s="78"/>
      <c r="F145" s="787"/>
      <c r="G145" s="750"/>
      <c r="H145" s="751"/>
      <c r="I145" s="865"/>
      <c r="J145" s="856"/>
      <c r="K145" s="375"/>
      <c r="L145" s="375"/>
      <c r="M145" s="375"/>
      <c r="N145" s="375"/>
      <c r="O145" s="375"/>
      <c r="P145" s="375"/>
      <c r="Q145" s="375"/>
      <c r="R145" s="375"/>
      <c r="S145" s="375"/>
      <c r="T145" s="375"/>
      <c r="U145" s="375"/>
      <c r="V145" s="375"/>
      <c r="W145" s="375"/>
      <c r="X145" s="375"/>
      <c r="Y145" s="375"/>
      <c r="Z145" s="375"/>
      <c r="AA145" s="375"/>
      <c r="AB145" s="375"/>
      <c r="AC145" s="375"/>
      <c r="AD145" s="375"/>
      <c r="AE145" s="375"/>
      <c r="AF145" s="375"/>
      <c r="AG145" s="375"/>
      <c r="AH145" s="375"/>
      <c r="AI145" s="375"/>
      <c r="AJ145" s="375"/>
      <c r="AK145" s="375"/>
      <c r="AL145" s="375"/>
      <c r="AM145" s="375"/>
      <c r="AN145" s="375"/>
      <c r="AO145" s="375"/>
      <c r="AP145" s="375"/>
      <c r="AQ145" s="375"/>
      <c r="AR145" s="375"/>
      <c r="AS145" s="375"/>
      <c r="AT145" s="375"/>
      <c r="AU145" s="375"/>
      <c r="AV145" s="375"/>
      <c r="AW145" s="375"/>
    </row>
    <row r="146" spans="1:49" s="376" customFormat="1" x14ac:dyDescent="0.2">
      <c r="A146" s="483"/>
      <c r="B146" s="473"/>
      <c r="C146" s="30"/>
      <c r="D146" s="30" t="s">
        <v>495</v>
      </c>
      <c r="E146" s="958" t="s">
        <v>796</v>
      </c>
      <c r="F146" s="1001"/>
      <c r="G146" s="750" t="s">
        <v>686</v>
      </c>
      <c r="H146" s="751">
        <v>16</v>
      </c>
      <c r="I146" s="865"/>
      <c r="J146" s="856">
        <f>H146*I146</f>
        <v>0</v>
      </c>
      <c r="K146" s="375"/>
      <c r="L146" s="375"/>
      <c r="M146" s="375"/>
      <c r="N146" s="375"/>
      <c r="O146" s="375"/>
      <c r="P146" s="375"/>
      <c r="Q146" s="375"/>
      <c r="R146" s="375"/>
      <c r="S146" s="375"/>
      <c r="T146" s="375"/>
      <c r="U146" s="375"/>
      <c r="V146" s="375"/>
      <c r="W146" s="375"/>
      <c r="X146" s="375"/>
      <c r="Y146" s="375"/>
      <c r="Z146" s="375"/>
      <c r="AA146" s="375"/>
      <c r="AB146" s="375"/>
      <c r="AC146" s="375"/>
      <c r="AD146" s="375"/>
      <c r="AE146" s="375"/>
      <c r="AF146" s="375"/>
      <c r="AG146" s="375"/>
      <c r="AH146" s="375"/>
      <c r="AI146" s="375"/>
      <c r="AJ146" s="375"/>
      <c r="AK146" s="375"/>
      <c r="AL146" s="375"/>
      <c r="AM146" s="375"/>
      <c r="AN146" s="375"/>
      <c r="AO146" s="375"/>
      <c r="AP146" s="375"/>
      <c r="AQ146" s="375"/>
      <c r="AR146" s="375"/>
      <c r="AS146" s="375"/>
      <c r="AT146" s="375"/>
      <c r="AU146" s="375"/>
      <c r="AV146" s="375"/>
      <c r="AW146" s="375"/>
    </row>
    <row r="147" spans="1:49" s="376" customFormat="1" ht="11.25" customHeight="1" x14ac:dyDescent="0.2">
      <c r="A147" s="483"/>
      <c r="B147" s="473"/>
      <c r="C147" s="30"/>
      <c r="D147" s="30"/>
      <c r="E147" s="80"/>
      <c r="F147" s="790"/>
      <c r="G147" s="750"/>
      <c r="H147" s="751"/>
      <c r="I147" s="865"/>
      <c r="J147" s="856"/>
      <c r="K147" s="375"/>
      <c r="L147" s="375"/>
      <c r="M147" s="375"/>
      <c r="N147" s="375"/>
      <c r="O147" s="375"/>
      <c r="P147" s="375"/>
      <c r="Q147" s="375"/>
      <c r="R147" s="375"/>
      <c r="S147" s="375"/>
      <c r="T147" s="375"/>
      <c r="U147" s="375"/>
      <c r="V147" s="375"/>
      <c r="W147" s="375"/>
      <c r="X147" s="375"/>
      <c r="Y147" s="375"/>
      <c r="Z147" s="375"/>
      <c r="AA147" s="375"/>
      <c r="AB147" s="375"/>
      <c r="AC147" s="375"/>
      <c r="AD147" s="375"/>
      <c r="AE147" s="375"/>
      <c r="AF147" s="375"/>
      <c r="AG147" s="375"/>
      <c r="AH147" s="375"/>
      <c r="AI147" s="375"/>
      <c r="AJ147" s="375"/>
      <c r="AK147" s="375"/>
      <c r="AL147" s="375"/>
      <c r="AM147" s="375"/>
      <c r="AN147" s="375"/>
      <c r="AO147" s="375"/>
      <c r="AP147" s="375"/>
      <c r="AQ147" s="375"/>
      <c r="AR147" s="375"/>
      <c r="AS147" s="375"/>
      <c r="AT147" s="375"/>
      <c r="AU147" s="375"/>
      <c r="AV147" s="375"/>
      <c r="AW147" s="375"/>
    </row>
    <row r="148" spans="1:49" s="376" customFormat="1" x14ac:dyDescent="0.2">
      <c r="A148" s="483"/>
      <c r="B148" s="473"/>
      <c r="C148" s="30"/>
      <c r="D148" s="30" t="s">
        <v>496</v>
      </c>
      <c r="E148" s="958" t="s">
        <v>797</v>
      </c>
      <c r="F148" s="1001"/>
      <c r="G148" s="750" t="s">
        <v>686</v>
      </c>
      <c r="H148" s="751">
        <v>14</v>
      </c>
      <c r="I148" s="865"/>
      <c r="J148" s="856">
        <f>H148*I148</f>
        <v>0</v>
      </c>
      <c r="K148" s="375"/>
      <c r="L148" s="375"/>
      <c r="M148" s="375"/>
      <c r="N148" s="375"/>
      <c r="O148" s="375"/>
      <c r="P148" s="375"/>
      <c r="Q148" s="375"/>
      <c r="R148" s="375"/>
      <c r="S148" s="375"/>
      <c r="T148" s="375"/>
      <c r="U148" s="375"/>
      <c r="V148" s="375"/>
      <c r="W148" s="375"/>
      <c r="X148" s="375"/>
      <c r="Y148" s="375"/>
      <c r="Z148" s="375"/>
      <c r="AA148" s="375"/>
      <c r="AB148" s="375"/>
      <c r="AC148" s="375"/>
      <c r="AD148" s="375"/>
      <c r="AE148" s="375"/>
      <c r="AF148" s="375"/>
      <c r="AG148" s="375"/>
      <c r="AH148" s="375"/>
      <c r="AI148" s="375"/>
      <c r="AJ148" s="375"/>
      <c r="AK148" s="375"/>
      <c r="AL148" s="375"/>
      <c r="AM148" s="375"/>
      <c r="AN148" s="375"/>
      <c r="AO148" s="375"/>
      <c r="AP148" s="375"/>
      <c r="AQ148" s="375"/>
      <c r="AR148" s="375"/>
      <c r="AS148" s="375"/>
      <c r="AT148" s="375"/>
      <c r="AU148" s="375"/>
      <c r="AV148" s="375"/>
      <c r="AW148" s="375"/>
    </row>
    <row r="149" spans="1:49" s="376" customFormat="1" x14ac:dyDescent="0.2">
      <c r="A149" s="483"/>
      <c r="B149" s="473"/>
      <c r="C149" s="30"/>
      <c r="D149" s="30"/>
      <c r="E149" s="80"/>
      <c r="F149" s="790"/>
      <c r="G149" s="750"/>
      <c r="H149" s="751"/>
      <c r="I149" s="865"/>
      <c r="J149" s="856"/>
      <c r="K149" s="375"/>
      <c r="L149" s="375"/>
      <c r="M149" s="375"/>
      <c r="N149" s="375"/>
      <c r="O149" s="375"/>
      <c r="P149" s="375"/>
      <c r="Q149" s="375"/>
      <c r="R149" s="375"/>
      <c r="S149" s="375"/>
      <c r="T149" s="375"/>
      <c r="U149" s="375"/>
      <c r="V149" s="375"/>
      <c r="W149" s="375"/>
      <c r="X149" s="375"/>
      <c r="Y149" s="375"/>
      <c r="Z149" s="375"/>
      <c r="AA149" s="375"/>
      <c r="AB149" s="375"/>
      <c r="AC149" s="375"/>
      <c r="AD149" s="375"/>
      <c r="AE149" s="375"/>
      <c r="AF149" s="375"/>
      <c r="AG149" s="375"/>
      <c r="AH149" s="375"/>
      <c r="AI149" s="375"/>
      <c r="AJ149" s="375"/>
      <c r="AK149" s="375"/>
      <c r="AL149" s="375"/>
      <c r="AM149" s="375"/>
      <c r="AN149" s="375"/>
      <c r="AO149" s="375"/>
      <c r="AP149" s="375"/>
      <c r="AQ149" s="375"/>
      <c r="AR149" s="375"/>
      <c r="AS149" s="375"/>
      <c r="AT149" s="375"/>
      <c r="AU149" s="375"/>
      <c r="AV149" s="375"/>
      <c r="AW149" s="375"/>
    </row>
    <row r="150" spans="1:49" s="376" customFormat="1" ht="39" customHeight="1" x14ac:dyDescent="0.2">
      <c r="A150" s="483"/>
      <c r="B150" s="473"/>
      <c r="C150" s="30"/>
      <c r="D150" s="30" t="s">
        <v>497</v>
      </c>
      <c r="E150" s="958" t="s">
        <v>1023</v>
      </c>
      <c r="F150" s="1001"/>
      <c r="G150" s="750" t="s">
        <v>686</v>
      </c>
      <c r="H150" s="751">
        <v>4</v>
      </c>
      <c r="I150" s="865"/>
      <c r="J150" s="856">
        <f>H150*I150</f>
        <v>0</v>
      </c>
      <c r="K150" s="375"/>
      <c r="L150" s="375"/>
      <c r="M150" s="375"/>
      <c r="N150" s="375"/>
      <c r="O150" s="375"/>
      <c r="P150" s="375"/>
      <c r="Q150" s="375"/>
      <c r="R150" s="375"/>
      <c r="S150" s="375"/>
      <c r="T150" s="375"/>
      <c r="U150" s="375"/>
      <c r="V150" s="375"/>
      <c r="W150" s="375"/>
      <c r="X150" s="375"/>
      <c r="Y150" s="375"/>
      <c r="Z150" s="375"/>
      <c r="AA150" s="375"/>
      <c r="AB150" s="375"/>
      <c r="AC150" s="375"/>
      <c r="AD150" s="375"/>
      <c r="AE150" s="375"/>
      <c r="AF150" s="375"/>
      <c r="AG150" s="375"/>
      <c r="AH150" s="375"/>
      <c r="AI150" s="375"/>
      <c r="AJ150" s="375"/>
      <c r="AK150" s="375"/>
      <c r="AL150" s="375"/>
      <c r="AM150" s="375"/>
      <c r="AN150" s="375"/>
      <c r="AO150" s="375"/>
      <c r="AP150" s="375"/>
      <c r="AQ150" s="375"/>
      <c r="AR150" s="375"/>
      <c r="AS150" s="375"/>
      <c r="AT150" s="375"/>
      <c r="AU150" s="375"/>
      <c r="AV150" s="375"/>
      <c r="AW150" s="375"/>
    </row>
    <row r="151" spans="1:49" s="376" customFormat="1" ht="8.25" customHeight="1" x14ac:dyDescent="0.2">
      <c r="A151" s="483"/>
      <c r="B151" s="473"/>
      <c r="C151" s="30"/>
      <c r="D151" s="30"/>
      <c r="E151" s="80"/>
      <c r="F151" s="790"/>
      <c r="G151" s="750"/>
      <c r="H151" s="751"/>
      <c r="I151" s="865"/>
      <c r="J151" s="856"/>
      <c r="K151" s="375"/>
      <c r="L151" s="375"/>
      <c r="M151" s="375"/>
      <c r="N151" s="375"/>
      <c r="O151" s="375"/>
      <c r="P151" s="375"/>
      <c r="Q151" s="375"/>
      <c r="R151" s="375"/>
      <c r="S151" s="375"/>
      <c r="T151" s="375"/>
      <c r="U151" s="375"/>
      <c r="V151" s="375"/>
      <c r="W151" s="375"/>
      <c r="X151" s="375"/>
      <c r="Y151" s="375"/>
      <c r="Z151" s="375"/>
      <c r="AA151" s="375"/>
      <c r="AB151" s="375"/>
      <c r="AC151" s="375"/>
      <c r="AD151" s="375"/>
      <c r="AE151" s="375"/>
      <c r="AF151" s="375"/>
      <c r="AG151" s="375"/>
      <c r="AH151" s="375"/>
      <c r="AI151" s="375"/>
      <c r="AJ151" s="375"/>
      <c r="AK151" s="375"/>
      <c r="AL151" s="375"/>
      <c r="AM151" s="375"/>
      <c r="AN151" s="375"/>
      <c r="AO151" s="375"/>
      <c r="AP151" s="375"/>
      <c r="AQ151" s="375"/>
      <c r="AR151" s="375"/>
      <c r="AS151" s="375"/>
      <c r="AT151" s="375"/>
      <c r="AU151" s="375"/>
      <c r="AV151" s="375"/>
      <c r="AW151" s="375"/>
    </row>
    <row r="152" spans="1:49" s="376" customFormat="1" ht="37.5" customHeight="1" x14ac:dyDescent="0.2">
      <c r="A152" s="483"/>
      <c r="B152" s="473"/>
      <c r="C152" s="30" t="s">
        <v>501</v>
      </c>
      <c r="D152" s="993" t="s">
        <v>1019</v>
      </c>
      <c r="E152" s="993"/>
      <c r="F152" s="1002"/>
      <c r="G152" s="750"/>
      <c r="H152" s="751"/>
      <c r="I152" s="865"/>
      <c r="J152" s="856"/>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5"/>
      <c r="AL152" s="375"/>
      <c r="AM152" s="375"/>
      <c r="AN152" s="375"/>
      <c r="AO152" s="375"/>
      <c r="AP152" s="375"/>
      <c r="AQ152" s="375"/>
      <c r="AR152" s="375"/>
      <c r="AS152" s="375"/>
      <c r="AT152" s="375"/>
      <c r="AU152" s="375"/>
      <c r="AV152" s="375"/>
      <c r="AW152" s="375"/>
    </row>
    <row r="153" spans="1:49" s="376" customFormat="1" x14ac:dyDescent="0.2">
      <c r="A153" s="483"/>
      <c r="B153" s="473"/>
      <c r="C153" s="30"/>
      <c r="D153" s="30"/>
      <c r="E153" s="80"/>
      <c r="F153" s="790"/>
      <c r="G153" s="750"/>
      <c r="H153" s="751"/>
      <c r="I153" s="865"/>
      <c r="J153" s="856"/>
      <c r="K153" s="375"/>
      <c r="L153" s="375"/>
      <c r="M153" s="375"/>
      <c r="N153" s="375"/>
      <c r="O153" s="375"/>
      <c r="P153" s="375"/>
      <c r="Q153" s="375"/>
      <c r="R153" s="375"/>
      <c r="S153" s="375"/>
      <c r="T153" s="375"/>
      <c r="U153" s="375"/>
      <c r="V153" s="375"/>
      <c r="W153" s="375"/>
      <c r="X153" s="375"/>
      <c r="Y153" s="375"/>
      <c r="Z153" s="375"/>
      <c r="AA153" s="375"/>
      <c r="AB153" s="375"/>
      <c r="AC153" s="375"/>
      <c r="AD153" s="375"/>
      <c r="AE153" s="375"/>
      <c r="AF153" s="375"/>
      <c r="AG153" s="375"/>
      <c r="AH153" s="375"/>
      <c r="AI153" s="375"/>
      <c r="AJ153" s="375"/>
      <c r="AK153" s="375"/>
      <c r="AL153" s="375"/>
      <c r="AM153" s="375"/>
      <c r="AN153" s="375"/>
      <c r="AO153" s="375"/>
      <c r="AP153" s="375"/>
      <c r="AQ153" s="375"/>
      <c r="AR153" s="375"/>
      <c r="AS153" s="375"/>
      <c r="AT153" s="375"/>
      <c r="AU153" s="375"/>
      <c r="AV153" s="375"/>
      <c r="AW153" s="375"/>
    </row>
    <row r="154" spans="1:49" s="376" customFormat="1" ht="24.75" customHeight="1" x14ac:dyDescent="0.2">
      <c r="A154" s="483"/>
      <c r="B154" s="473"/>
      <c r="C154" s="30"/>
      <c r="D154" s="30" t="s">
        <v>495</v>
      </c>
      <c r="E154" s="958" t="s">
        <v>799</v>
      </c>
      <c r="F154" s="1001"/>
      <c r="G154" s="514" t="s">
        <v>686</v>
      </c>
      <c r="H154" s="751">
        <v>150</v>
      </c>
      <c r="I154" s="865"/>
      <c r="J154" s="856">
        <f>H154*I154</f>
        <v>0</v>
      </c>
      <c r="K154" s="375"/>
      <c r="L154" s="375"/>
      <c r="M154" s="375"/>
      <c r="N154" s="375"/>
      <c r="O154" s="375"/>
      <c r="P154" s="375"/>
      <c r="Q154" s="375"/>
      <c r="R154" s="375"/>
      <c r="S154" s="375"/>
      <c r="T154" s="375"/>
      <c r="U154" s="375"/>
      <c r="V154" s="375"/>
      <c r="W154" s="375"/>
      <c r="X154" s="375"/>
      <c r="Y154" s="375"/>
      <c r="Z154" s="375"/>
      <c r="AA154" s="375"/>
      <c r="AB154" s="375"/>
      <c r="AC154" s="375"/>
      <c r="AD154" s="375"/>
      <c r="AE154" s="375"/>
      <c r="AF154" s="375"/>
      <c r="AG154" s="375"/>
      <c r="AH154" s="375"/>
      <c r="AI154" s="375"/>
      <c r="AJ154" s="375"/>
      <c r="AK154" s="375"/>
      <c r="AL154" s="375"/>
      <c r="AM154" s="375"/>
      <c r="AN154" s="375"/>
      <c r="AO154" s="375"/>
      <c r="AP154" s="375"/>
      <c r="AQ154" s="375"/>
      <c r="AR154" s="375"/>
      <c r="AS154" s="375"/>
      <c r="AT154" s="375"/>
      <c r="AU154" s="375"/>
      <c r="AV154" s="375"/>
      <c r="AW154" s="375"/>
    </row>
    <row r="155" spans="1:49" s="376" customFormat="1" x14ac:dyDescent="0.2">
      <c r="A155" s="483"/>
      <c r="B155" s="473"/>
      <c r="C155" s="30"/>
      <c r="D155" s="30"/>
      <c r="E155" s="80"/>
      <c r="F155" s="790"/>
      <c r="G155" s="514"/>
      <c r="H155" s="751"/>
      <c r="I155" s="865"/>
      <c r="J155" s="856"/>
      <c r="K155" s="375"/>
      <c r="L155" s="375"/>
      <c r="M155" s="375"/>
      <c r="N155" s="375"/>
      <c r="O155" s="375"/>
      <c r="P155" s="375"/>
      <c r="Q155" s="375"/>
      <c r="R155" s="375"/>
      <c r="S155" s="375"/>
      <c r="T155" s="375"/>
      <c r="U155" s="375"/>
      <c r="V155" s="375"/>
      <c r="W155" s="375"/>
      <c r="X155" s="375"/>
      <c r="Y155" s="375"/>
      <c r="Z155" s="375"/>
      <c r="AA155" s="375"/>
      <c r="AB155" s="375"/>
      <c r="AC155" s="375"/>
      <c r="AD155" s="375"/>
      <c r="AE155" s="375"/>
      <c r="AF155" s="375"/>
      <c r="AG155" s="375"/>
      <c r="AH155" s="375"/>
      <c r="AI155" s="375"/>
      <c r="AJ155" s="375"/>
      <c r="AK155" s="375"/>
      <c r="AL155" s="375"/>
      <c r="AM155" s="375"/>
      <c r="AN155" s="375"/>
      <c r="AO155" s="375"/>
      <c r="AP155" s="375"/>
      <c r="AQ155" s="375"/>
      <c r="AR155" s="375"/>
      <c r="AS155" s="375"/>
      <c r="AT155" s="375"/>
      <c r="AU155" s="375"/>
      <c r="AV155" s="375"/>
      <c r="AW155" s="375"/>
    </row>
    <row r="156" spans="1:49" s="376" customFormat="1" ht="40.5" customHeight="1" x14ac:dyDescent="0.2">
      <c r="A156" s="483"/>
      <c r="B156" s="473"/>
      <c r="C156" s="30" t="s">
        <v>502</v>
      </c>
      <c r="D156" s="993" t="s">
        <v>1024</v>
      </c>
      <c r="E156" s="993"/>
      <c r="F156" s="1002"/>
      <c r="G156" s="750"/>
      <c r="H156" s="751"/>
      <c r="I156" s="865"/>
      <c r="J156" s="856"/>
      <c r="K156" s="375"/>
      <c r="L156" s="375"/>
      <c r="M156" s="375"/>
      <c r="N156" s="375"/>
      <c r="O156" s="375"/>
      <c r="P156" s="375"/>
      <c r="Q156" s="375"/>
      <c r="R156" s="375"/>
      <c r="S156" s="375"/>
      <c r="T156" s="375"/>
      <c r="U156" s="375"/>
      <c r="V156" s="375"/>
      <c r="W156" s="375"/>
      <c r="X156" s="375"/>
      <c r="Y156" s="375"/>
      <c r="Z156" s="375"/>
      <c r="AA156" s="375"/>
      <c r="AB156" s="375"/>
      <c r="AC156" s="375"/>
      <c r="AD156" s="375"/>
      <c r="AE156" s="375"/>
      <c r="AF156" s="375"/>
      <c r="AG156" s="375"/>
      <c r="AH156" s="375"/>
      <c r="AI156" s="375"/>
      <c r="AJ156" s="375"/>
      <c r="AK156" s="375"/>
      <c r="AL156" s="375"/>
      <c r="AM156" s="375"/>
      <c r="AN156" s="375"/>
      <c r="AO156" s="375"/>
      <c r="AP156" s="375"/>
      <c r="AQ156" s="375"/>
      <c r="AR156" s="375"/>
      <c r="AS156" s="375"/>
      <c r="AT156" s="375"/>
      <c r="AU156" s="375"/>
      <c r="AV156" s="375"/>
      <c r="AW156" s="375"/>
    </row>
    <row r="157" spans="1:49" s="376" customFormat="1" x14ac:dyDescent="0.2">
      <c r="A157" s="483"/>
      <c r="B157" s="473"/>
      <c r="C157" s="30"/>
      <c r="D157" s="30"/>
      <c r="E157" s="80"/>
      <c r="F157" s="790"/>
      <c r="G157" s="514"/>
      <c r="H157" s="751"/>
      <c r="I157" s="865"/>
      <c r="J157" s="856"/>
      <c r="K157" s="375"/>
      <c r="L157" s="375"/>
      <c r="M157" s="375"/>
      <c r="N157" s="375"/>
      <c r="O157" s="375"/>
      <c r="P157" s="375"/>
      <c r="Q157" s="375"/>
      <c r="R157" s="375"/>
      <c r="S157" s="375"/>
      <c r="T157" s="375"/>
      <c r="U157" s="375"/>
      <c r="V157" s="375"/>
      <c r="W157" s="375"/>
      <c r="X157" s="375"/>
      <c r="Y157" s="375"/>
      <c r="Z157" s="375"/>
      <c r="AA157" s="375"/>
      <c r="AB157" s="375"/>
      <c r="AC157" s="375"/>
      <c r="AD157" s="375"/>
      <c r="AE157" s="375"/>
      <c r="AF157" s="375"/>
      <c r="AG157" s="375"/>
      <c r="AH157" s="375"/>
      <c r="AI157" s="375"/>
      <c r="AJ157" s="375"/>
      <c r="AK157" s="375"/>
      <c r="AL157" s="375"/>
      <c r="AM157" s="375"/>
      <c r="AN157" s="375"/>
      <c r="AO157" s="375"/>
      <c r="AP157" s="375"/>
      <c r="AQ157" s="375"/>
      <c r="AR157" s="375"/>
      <c r="AS157" s="375"/>
      <c r="AT157" s="375"/>
      <c r="AU157" s="375"/>
      <c r="AV157" s="375"/>
      <c r="AW157" s="375"/>
    </row>
    <row r="158" spans="1:49" s="376" customFormat="1" ht="26.25" customHeight="1" x14ac:dyDescent="0.2">
      <c r="A158" s="483"/>
      <c r="B158" s="473"/>
      <c r="C158" s="30"/>
      <c r="D158" s="30" t="s">
        <v>495</v>
      </c>
      <c r="E158" s="958" t="s">
        <v>798</v>
      </c>
      <c r="F158" s="1001"/>
      <c r="G158" s="514" t="s">
        <v>686</v>
      </c>
      <c r="H158" s="751">
        <v>150</v>
      </c>
      <c r="I158" s="865"/>
      <c r="J158" s="856">
        <f>H158*I158</f>
        <v>0</v>
      </c>
      <c r="K158" s="375"/>
      <c r="L158" s="375"/>
      <c r="M158" s="375"/>
      <c r="N158" s="375"/>
      <c r="O158" s="375"/>
      <c r="P158" s="375"/>
      <c r="Q158" s="375"/>
      <c r="R158" s="375"/>
      <c r="S158" s="375"/>
      <c r="T158" s="375"/>
      <c r="U158" s="375"/>
      <c r="V158" s="375"/>
      <c r="W158" s="375"/>
      <c r="X158" s="375"/>
      <c r="Y158" s="375"/>
      <c r="Z158" s="375"/>
      <c r="AA158" s="375"/>
      <c r="AB158" s="375"/>
      <c r="AC158" s="375"/>
      <c r="AD158" s="375"/>
      <c r="AE158" s="375"/>
      <c r="AF158" s="375"/>
      <c r="AG158" s="375"/>
      <c r="AH158" s="375"/>
      <c r="AI158" s="375"/>
      <c r="AJ158" s="375"/>
      <c r="AK158" s="375"/>
      <c r="AL158" s="375"/>
      <c r="AM158" s="375"/>
      <c r="AN158" s="375"/>
      <c r="AO158" s="375"/>
      <c r="AP158" s="375"/>
      <c r="AQ158" s="375"/>
      <c r="AR158" s="375"/>
      <c r="AS158" s="375"/>
      <c r="AT158" s="375"/>
      <c r="AU158" s="375"/>
      <c r="AV158" s="375"/>
      <c r="AW158" s="375"/>
    </row>
    <row r="159" spans="1:49" s="376" customFormat="1" ht="10.5" customHeight="1" x14ac:dyDescent="0.2">
      <c r="A159" s="483"/>
      <c r="B159" s="473"/>
      <c r="C159" s="30"/>
      <c r="D159" s="30"/>
      <c r="E159" s="80"/>
      <c r="F159" s="790"/>
      <c r="G159" s="514"/>
      <c r="H159" s="751"/>
      <c r="I159" s="865"/>
      <c r="J159" s="856"/>
      <c r="K159" s="375"/>
      <c r="L159" s="375"/>
      <c r="M159" s="375"/>
      <c r="N159" s="375"/>
      <c r="O159" s="375"/>
      <c r="P159" s="375"/>
      <c r="Q159" s="375"/>
      <c r="R159" s="375"/>
      <c r="S159" s="375"/>
      <c r="T159" s="375"/>
      <c r="U159" s="375"/>
      <c r="V159" s="375"/>
      <c r="W159" s="375"/>
      <c r="X159" s="375"/>
      <c r="Y159" s="375"/>
      <c r="Z159" s="375"/>
      <c r="AA159" s="375"/>
      <c r="AB159" s="375"/>
      <c r="AC159" s="375"/>
      <c r="AD159" s="375"/>
      <c r="AE159" s="375"/>
      <c r="AF159" s="375"/>
      <c r="AG159" s="375"/>
      <c r="AH159" s="375"/>
      <c r="AI159" s="375"/>
      <c r="AJ159" s="375"/>
      <c r="AK159" s="375"/>
      <c r="AL159" s="375"/>
      <c r="AM159" s="375"/>
      <c r="AN159" s="375"/>
      <c r="AO159" s="375"/>
      <c r="AP159" s="375"/>
      <c r="AQ159" s="375"/>
      <c r="AR159" s="375"/>
      <c r="AS159" s="375"/>
      <c r="AT159" s="375"/>
      <c r="AU159" s="375"/>
      <c r="AV159" s="375"/>
      <c r="AW159" s="375"/>
    </row>
    <row r="160" spans="1:49" s="376" customFormat="1" x14ac:dyDescent="0.2">
      <c r="A160" s="483"/>
      <c r="B160" s="480">
        <f>MAX($B$22:B158)+0.01</f>
        <v>202.03</v>
      </c>
      <c r="C160" s="1046" t="s">
        <v>794</v>
      </c>
      <c r="D160" s="997"/>
      <c r="E160" s="997"/>
      <c r="F160" s="1000"/>
      <c r="G160" s="514"/>
      <c r="H160" s="751"/>
      <c r="I160" s="865"/>
      <c r="J160" s="856"/>
      <c r="K160" s="375"/>
      <c r="L160" s="375"/>
      <c r="M160" s="375"/>
      <c r="N160" s="375"/>
      <c r="O160" s="375"/>
      <c r="P160" s="375"/>
      <c r="Q160" s="375"/>
      <c r="R160" s="375"/>
      <c r="S160" s="375"/>
      <c r="T160" s="375"/>
      <c r="U160" s="375"/>
      <c r="V160" s="375"/>
      <c r="W160" s="375"/>
      <c r="X160" s="375"/>
      <c r="Y160" s="375"/>
      <c r="Z160" s="375"/>
      <c r="AA160" s="375"/>
      <c r="AB160" s="375"/>
      <c r="AC160" s="375"/>
      <c r="AD160" s="375"/>
      <c r="AE160" s="375"/>
      <c r="AF160" s="375"/>
      <c r="AG160" s="375"/>
      <c r="AH160" s="375"/>
      <c r="AI160" s="375"/>
      <c r="AJ160" s="375"/>
      <c r="AK160" s="375"/>
      <c r="AL160" s="375"/>
      <c r="AM160" s="375"/>
      <c r="AN160" s="375"/>
      <c r="AO160" s="375"/>
      <c r="AP160" s="375"/>
      <c r="AQ160" s="375"/>
      <c r="AR160" s="375"/>
      <c r="AS160" s="375"/>
      <c r="AT160" s="375"/>
      <c r="AU160" s="375"/>
      <c r="AV160" s="375"/>
      <c r="AW160" s="375"/>
    </row>
    <row r="161" spans="1:49" s="376" customFormat="1" ht="9" customHeight="1" x14ac:dyDescent="0.2">
      <c r="A161" s="483"/>
      <c r="B161" s="473"/>
      <c r="C161" s="30"/>
      <c r="D161" s="30"/>
      <c r="E161" s="80"/>
      <c r="F161" s="790"/>
      <c r="G161" s="514"/>
      <c r="H161" s="751"/>
      <c r="I161" s="865"/>
      <c r="J161" s="856"/>
      <c r="K161" s="375"/>
      <c r="L161" s="375"/>
      <c r="M161" s="375"/>
      <c r="N161" s="375"/>
      <c r="O161" s="375"/>
      <c r="P161" s="375"/>
      <c r="Q161" s="375"/>
      <c r="R161" s="375"/>
      <c r="S161" s="375"/>
      <c r="T161" s="375"/>
      <c r="U161" s="375"/>
      <c r="V161" s="375"/>
      <c r="W161" s="375"/>
      <c r="X161" s="375"/>
      <c r="Y161" s="375"/>
      <c r="Z161" s="375"/>
      <c r="AA161" s="375"/>
      <c r="AB161" s="375"/>
      <c r="AC161" s="375"/>
      <c r="AD161" s="375"/>
      <c r="AE161" s="375"/>
      <c r="AF161" s="375"/>
      <c r="AG161" s="375"/>
      <c r="AH161" s="375"/>
      <c r="AI161" s="375"/>
      <c r="AJ161" s="375"/>
      <c r="AK161" s="375"/>
      <c r="AL161" s="375"/>
      <c r="AM161" s="375"/>
      <c r="AN161" s="375"/>
      <c r="AO161" s="375"/>
      <c r="AP161" s="375"/>
      <c r="AQ161" s="375"/>
      <c r="AR161" s="375"/>
      <c r="AS161" s="375"/>
      <c r="AT161" s="375"/>
      <c r="AU161" s="375"/>
      <c r="AV161" s="375"/>
      <c r="AW161" s="375"/>
    </row>
    <row r="162" spans="1:49" s="376" customFormat="1" ht="51" customHeight="1" x14ac:dyDescent="0.2">
      <c r="A162" s="483"/>
      <c r="B162" s="473"/>
      <c r="C162" s="30" t="s">
        <v>495</v>
      </c>
      <c r="D162" s="993" t="s">
        <v>795</v>
      </c>
      <c r="E162" s="993"/>
      <c r="F162" s="1002"/>
      <c r="G162" s="514"/>
      <c r="H162" s="751"/>
      <c r="I162" s="865"/>
      <c r="J162" s="856"/>
      <c r="K162" s="375"/>
      <c r="L162" s="375"/>
      <c r="M162" s="375"/>
      <c r="N162" s="375"/>
      <c r="O162" s="375"/>
      <c r="P162" s="375"/>
      <c r="Q162" s="375"/>
      <c r="R162" s="375"/>
      <c r="S162" s="375"/>
      <c r="T162" s="375"/>
      <c r="U162" s="375"/>
      <c r="V162" s="375"/>
      <c r="W162" s="375"/>
      <c r="X162" s="375"/>
      <c r="Y162" s="375"/>
      <c r="Z162" s="375"/>
      <c r="AA162" s="375"/>
      <c r="AB162" s="375"/>
      <c r="AC162" s="375"/>
      <c r="AD162" s="375"/>
      <c r="AE162" s="375"/>
      <c r="AF162" s="375"/>
      <c r="AG162" s="375"/>
      <c r="AH162" s="375"/>
      <c r="AI162" s="375"/>
      <c r="AJ162" s="375"/>
      <c r="AK162" s="375"/>
      <c r="AL162" s="375"/>
      <c r="AM162" s="375"/>
      <c r="AN162" s="375"/>
      <c r="AO162" s="375"/>
      <c r="AP162" s="375"/>
      <c r="AQ162" s="375"/>
      <c r="AR162" s="375"/>
      <c r="AS162" s="375"/>
      <c r="AT162" s="375"/>
      <c r="AU162" s="375"/>
      <c r="AV162" s="375"/>
      <c r="AW162" s="375"/>
    </row>
    <row r="163" spans="1:49" s="376" customFormat="1" x14ac:dyDescent="0.2">
      <c r="A163" s="483"/>
      <c r="B163" s="473"/>
      <c r="C163" s="30"/>
      <c r="D163" s="78"/>
      <c r="E163" s="78"/>
      <c r="F163" s="787"/>
      <c r="G163" s="514"/>
      <c r="H163" s="751"/>
      <c r="I163" s="865"/>
      <c r="J163" s="856"/>
      <c r="K163" s="375"/>
      <c r="L163" s="375"/>
      <c r="M163" s="375"/>
      <c r="N163" s="375"/>
      <c r="O163" s="375"/>
      <c r="P163" s="375"/>
      <c r="Q163" s="375"/>
      <c r="R163" s="375"/>
      <c r="S163" s="375"/>
      <c r="T163" s="375"/>
      <c r="U163" s="375"/>
      <c r="V163" s="375"/>
      <c r="W163" s="375"/>
      <c r="X163" s="375"/>
      <c r="Y163" s="375"/>
      <c r="Z163" s="375"/>
      <c r="AA163" s="375"/>
      <c r="AB163" s="375"/>
      <c r="AC163" s="375"/>
      <c r="AD163" s="375"/>
      <c r="AE163" s="375"/>
      <c r="AF163" s="375"/>
      <c r="AG163" s="375"/>
      <c r="AH163" s="375"/>
      <c r="AI163" s="375"/>
      <c r="AJ163" s="375"/>
      <c r="AK163" s="375"/>
      <c r="AL163" s="375"/>
      <c r="AM163" s="375"/>
      <c r="AN163" s="375"/>
      <c r="AO163" s="375"/>
      <c r="AP163" s="375"/>
      <c r="AQ163" s="375"/>
      <c r="AR163" s="375"/>
      <c r="AS163" s="375"/>
      <c r="AT163" s="375"/>
      <c r="AU163" s="375"/>
      <c r="AV163" s="375"/>
      <c r="AW163" s="375"/>
    </row>
    <row r="164" spans="1:49" s="376" customFormat="1" x14ac:dyDescent="0.2">
      <c r="A164" s="483"/>
      <c r="B164" s="473"/>
      <c r="C164" s="30"/>
      <c r="D164" s="30" t="s">
        <v>495</v>
      </c>
      <c r="E164" s="958" t="s">
        <v>689</v>
      </c>
      <c r="F164" s="1001"/>
      <c r="G164" s="514" t="s">
        <v>511</v>
      </c>
      <c r="H164" s="751">
        <v>600</v>
      </c>
      <c r="I164" s="865"/>
      <c r="J164" s="856">
        <f>H164*I164</f>
        <v>0</v>
      </c>
      <c r="K164" s="375"/>
      <c r="L164" s="375"/>
      <c r="M164" s="375"/>
      <c r="N164" s="375"/>
      <c r="O164" s="375"/>
      <c r="P164" s="375"/>
      <c r="Q164" s="375"/>
      <c r="R164" s="375"/>
      <c r="S164" s="375"/>
      <c r="T164" s="375"/>
      <c r="U164" s="375"/>
      <c r="V164" s="375"/>
      <c r="W164" s="375"/>
      <c r="X164" s="375"/>
      <c r="Y164" s="375"/>
      <c r="Z164" s="375"/>
      <c r="AA164" s="375"/>
      <c r="AB164" s="375"/>
      <c r="AC164" s="375"/>
      <c r="AD164" s="375"/>
      <c r="AE164" s="375"/>
      <c r="AF164" s="375"/>
      <c r="AG164" s="375"/>
      <c r="AH164" s="375"/>
      <c r="AI164" s="375"/>
      <c r="AJ164" s="375"/>
      <c r="AK164" s="375"/>
      <c r="AL164" s="375"/>
      <c r="AM164" s="375"/>
      <c r="AN164" s="375"/>
      <c r="AO164" s="375"/>
      <c r="AP164" s="375"/>
      <c r="AQ164" s="375"/>
      <c r="AR164" s="375"/>
      <c r="AS164" s="375"/>
      <c r="AT164" s="375"/>
      <c r="AU164" s="375"/>
      <c r="AV164" s="375"/>
      <c r="AW164" s="375"/>
    </row>
    <row r="165" spans="1:49" x14ac:dyDescent="0.2">
      <c r="A165" s="483"/>
      <c r="B165" s="473"/>
      <c r="C165" s="30"/>
      <c r="D165" s="30"/>
      <c r="E165" s="80"/>
      <c r="F165" s="790"/>
      <c r="G165" s="514"/>
      <c r="H165" s="751"/>
      <c r="I165" s="865"/>
      <c r="J165" s="856"/>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row>
    <row r="166" spans="1:49" ht="24.75" customHeight="1" x14ac:dyDescent="0.2">
      <c r="A166" s="483"/>
      <c r="B166" s="473"/>
      <c r="C166" s="30"/>
      <c r="D166" s="30" t="s">
        <v>496</v>
      </c>
      <c r="E166" s="958" t="s">
        <v>807</v>
      </c>
      <c r="F166" s="1001"/>
      <c r="G166" s="514" t="s">
        <v>511</v>
      </c>
      <c r="H166" s="751">
        <v>10</v>
      </c>
      <c r="I166" s="865"/>
      <c r="J166" s="856">
        <f>H166*I166</f>
        <v>0</v>
      </c>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row>
    <row r="167" spans="1:49" s="376" customFormat="1" ht="9.75" customHeight="1" x14ac:dyDescent="0.2">
      <c r="A167" s="483"/>
      <c r="B167" s="473"/>
      <c r="C167" s="30"/>
      <c r="D167" s="30"/>
      <c r="E167" s="80"/>
      <c r="F167" s="790"/>
      <c r="G167" s="514"/>
      <c r="H167" s="751"/>
      <c r="I167" s="865"/>
      <c r="J167" s="856"/>
      <c r="K167" s="375"/>
      <c r="L167" s="375"/>
      <c r="M167" s="375"/>
      <c r="N167" s="375"/>
      <c r="O167" s="375"/>
      <c r="P167" s="375"/>
      <c r="Q167" s="375"/>
      <c r="R167" s="375"/>
      <c r="S167" s="375"/>
      <c r="T167" s="375"/>
      <c r="U167" s="375"/>
      <c r="V167" s="375"/>
      <c r="W167" s="375"/>
      <c r="X167" s="375"/>
      <c r="Y167" s="375"/>
      <c r="Z167" s="375"/>
      <c r="AA167" s="375"/>
      <c r="AB167" s="375"/>
      <c r="AC167" s="375"/>
      <c r="AD167" s="375"/>
      <c r="AE167" s="375"/>
      <c r="AF167" s="375"/>
      <c r="AG167" s="375"/>
      <c r="AH167" s="375"/>
      <c r="AI167" s="375"/>
      <c r="AJ167" s="375"/>
      <c r="AK167" s="375"/>
      <c r="AL167" s="375"/>
      <c r="AM167" s="375"/>
      <c r="AN167" s="375"/>
      <c r="AO167" s="375"/>
      <c r="AP167" s="375"/>
      <c r="AQ167" s="375"/>
      <c r="AR167" s="375"/>
      <c r="AS167" s="375"/>
      <c r="AT167" s="375"/>
      <c r="AU167" s="375"/>
      <c r="AV167" s="375"/>
      <c r="AW167" s="375"/>
    </row>
    <row r="168" spans="1:49" s="376" customFormat="1" x14ac:dyDescent="0.2">
      <c r="A168" s="483"/>
      <c r="B168" s="480">
        <f>MAX($B$22:B167)+0.01</f>
        <v>202.04</v>
      </c>
      <c r="C168" s="1046" t="s">
        <v>690</v>
      </c>
      <c r="D168" s="997"/>
      <c r="E168" s="997"/>
      <c r="F168" s="1000"/>
      <c r="G168" s="514"/>
      <c r="H168" s="751"/>
      <c r="I168" s="865"/>
      <c r="J168" s="856"/>
      <c r="K168" s="375"/>
      <c r="L168" s="375"/>
      <c r="M168" s="375"/>
      <c r="N168" s="375"/>
      <c r="O168" s="375"/>
      <c r="P168" s="375"/>
      <c r="Q168" s="375"/>
      <c r="R168" s="375"/>
      <c r="S168" s="375"/>
      <c r="T168" s="375"/>
      <c r="U168" s="375"/>
      <c r="V168" s="375"/>
      <c r="W168" s="375"/>
      <c r="X168" s="375"/>
      <c r="Y168" s="375"/>
      <c r="Z168" s="375"/>
      <c r="AA168" s="375"/>
      <c r="AB168" s="375"/>
      <c r="AC168" s="375"/>
      <c r="AD168" s="375"/>
      <c r="AE168" s="375"/>
      <c r="AF168" s="375"/>
      <c r="AG168" s="375"/>
      <c r="AH168" s="375"/>
      <c r="AI168" s="375"/>
      <c r="AJ168" s="375"/>
      <c r="AK168" s="375"/>
      <c r="AL168" s="375"/>
      <c r="AM168" s="375"/>
      <c r="AN168" s="375"/>
      <c r="AO168" s="375"/>
      <c r="AP168" s="375"/>
      <c r="AQ168" s="375"/>
      <c r="AR168" s="375"/>
      <c r="AS168" s="375"/>
      <c r="AT168" s="375"/>
      <c r="AU168" s="375"/>
      <c r="AV168" s="375"/>
      <c r="AW168" s="375"/>
    </row>
    <row r="169" spans="1:49" s="376" customFormat="1" ht="10.5" customHeight="1" x14ac:dyDescent="0.2">
      <c r="A169" s="483"/>
      <c r="B169" s="480"/>
      <c r="C169" s="481"/>
      <c r="D169" s="81"/>
      <c r="E169" s="81"/>
      <c r="F169" s="782"/>
      <c r="G169" s="514"/>
      <c r="H169" s="751"/>
      <c r="I169" s="865"/>
      <c r="J169" s="856"/>
      <c r="K169" s="375"/>
      <c r="L169" s="375"/>
      <c r="M169" s="375"/>
      <c r="N169" s="375"/>
      <c r="O169" s="375"/>
      <c r="P169" s="375"/>
      <c r="Q169" s="375"/>
      <c r="R169" s="375"/>
      <c r="S169" s="375"/>
      <c r="T169" s="375"/>
      <c r="U169" s="375"/>
      <c r="V169" s="375"/>
      <c r="W169" s="375"/>
      <c r="X169" s="375"/>
      <c r="Y169" s="375"/>
      <c r="Z169" s="375"/>
      <c r="AA169" s="375"/>
      <c r="AB169" s="375"/>
      <c r="AC169" s="375"/>
      <c r="AD169" s="375"/>
      <c r="AE169" s="375"/>
      <c r="AF169" s="375"/>
      <c r="AG169" s="375"/>
      <c r="AH169" s="375"/>
      <c r="AI169" s="375"/>
      <c r="AJ169" s="375"/>
      <c r="AK169" s="375"/>
      <c r="AL169" s="375"/>
      <c r="AM169" s="375"/>
      <c r="AN169" s="375"/>
      <c r="AO169" s="375"/>
      <c r="AP169" s="375"/>
      <c r="AQ169" s="375"/>
      <c r="AR169" s="375"/>
      <c r="AS169" s="375"/>
      <c r="AT169" s="375"/>
      <c r="AU169" s="375"/>
      <c r="AV169" s="375"/>
      <c r="AW169" s="375"/>
    </row>
    <row r="170" spans="1:49" s="376" customFormat="1" x14ac:dyDescent="0.2">
      <c r="A170" s="483"/>
      <c r="B170" s="480"/>
      <c r="C170" s="30" t="s">
        <v>495</v>
      </c>
      <c r="D170" s="993" t="s">
        <v>802</v>
      </c>
      <c r="E170" s="993"/>
      <c r="F170" s="1002"/>
      <c r="G170" s="514" t="s">
        <v>686</v>
      </c>
      <c r="H170" s="751">
        <v>700</v>
      </c>
      <c r="I170" s="865"/>
      <c r="J170" s="856">
        <f>H170*I170</f>
        <v>0</v>
      </c>
      <c r="K170" s="375"/>
      <c r="L170" s="375"/>
      <c r="M170" s="375"/>
      <c r="N170" s="375"/>
      <c r="O170" s="375"/>
      <c r="P170" s="375"/>
      <c r="Q170" s="375"/>
      <c r="R170" s="375"/>
      <c r="S170" s="375"/>
      <c r="T170" s="375"/>
      <c r="U170" s="375"/>
      <c r="V170" s="375"/>
      <c r="W170" s="375"/>
      <c r="X170" s="375"/>
      <c r="Y170" s="375"/>
      <c r="Z170" s="375"/>
      <c r="AA170" s="375"/>
      <c r="AB170" s="375"/>
      <c r="AC170" s="375"/>
      <c r="AD170" s="375"/>
      <c r="AE170" s="375"/>
      <c r="AF170" s="375"/>
      <c r="AG170" s="375"/>
      <c r="AH170" s="375"/>
      <c r="AI170" s="375"/>
      <c r="AJ170" s="375"/>
      <c r="AK170" s="375"/>
      <c r="AL170" s="375"/>
      <c r="AM170" s="375"/>
      <c r="AN170" s="375"/>
      <c r="AO170" s="375"/>
      <c r="AP170" s="375"/>
      <c r="AQ170" s="375"/>
      <c r="AR170" s="375"/>
      <c r="AS170" s="375"/>
      <c r="AT170" s="375"/>
      <c r="AU170" s="375"/>
      <c r="AV170" s="375"/>
      <c r="AW170" s="375"/>
    </row>
    <row r="171" spans="1:49" s="376" customFormat="1" ht="8.25" customHeight="1" x14ac:dyDescent="0.2">
      <c r="A171" s="483"/>
      <c r="B171" s="480"/>
      <c r="C171" s="30"/>
      <c r="D171" s="78"/>
      <c r="E171" s="78"/>
      <c r="F171" s="787"/>
      <c r="G171" s="514"/>
      <c r="H171" s="751"/>
      <c r="I171" s="865"/>
      <c r="J171" s="856"/>
      <c r="K171" s="375"/>
      <c r="L171" s="375"/>
      <c r="M171" s="375"/>
      <c r="N171" s="375"/>
      <c r="O171" s="375"/>
      <c r="P171" s="375"/>
      <c r="Q171" s="375"/>
      <c r="R171" s="375"/>
      <c r="S171" s="375"/>
      <c r="T171" s="375"/>
      <c r="U171" s="375"/>
      <c r="V171" s="375"/>
      <c r="W171" s="375"/>
      <c r="X171" s="375"/>
      <c r="Y171" s="375"/>
      <c r="Z171" s="375"/>
      <c r="AA171" s="375"/>
      <c r="AB171" s="375"/>
      <c r="AC171" s="375"/>
      <c r="AD171" s="375"/>
      <c r="AE171" s="375"/>
      <c r="AF171" s="375"/>
      <c r="AG171" s="375"/>
      <c r="AH171" s="375"/>
      <c r="AI171" s="375"/>
      <c r="AJ171" s="375"/>
      <c r="AK171" s="375"/>
      <c r="AL171" s="375"/>
      <c r="AM171" s="375"/>
      <c r="AN171" s="375"/>
      <c r="AO171" s="375"/>
      <c r="AP171" s="375"/>
      <c r="AQ171" s="375"/>
      <c r="AR171" s="375"/>
      <c r="AS171" s="375"/>
      <c r="AT171" s="375"/>
      <c r="AU171" s="375"/>
      <c r="AV171" s="375"/>
      <c r="AW171" s="375"/>
    </row>
    <row r="172" spans="1:49" s="376" customFormat="1" ht="12.75" customHeight="1" x14ac:dyDescent="0.2">
      <c r="A172" s="483"/>
      <c r="B172" s="480">
        <f>MAX($B$22:B171)+0.01</f>
        <v>202.05</v>
      </c>
      <c r="C172" s="1046" t="s">
        <v>914</v>
      </c>
      <c r="D172" s="997"/>
      <c r="E172" s="997"/>
      <c r="F172" s="1000"/>
      <c r="G172" s="514"/>
      <c r="H172" s="751"/>
      <c r="I172" s="865"/>
      <c r="J172" s="856"/>
      <c r="K172" s="375"/>
      <c r="L172" s="375"/>
      <c r="M172" s="375"/>
      <c r="N172" s="375"/>
      <c r="O172" s="375"/>
      <c r="P172" s="375"/>
      <c r="Q172" s="375"/>
      <c r="R172" s="375"/>
      <c r="S172" s="375"/>
      <c r="T172" s="375"/>
      <c r="U172" s="375"/>
      <c r="V172" s="375"/>
      <c r="W172" s="375"/>
      <c r="X172" s="375"/>
      <c r="Y172" s="375"/>
      <c r="Z172" s="375"/>
      <c r="AA172" s="375"/>
      <c r="AB172" s="375"/>
      <c r="AC172" s="375"/>
      <c r="AD172" s="375"/>
      <c r="AE172" s="375"/>
      <c r="AF172" s="375"/>
      <c r="AG172" s="375"/>
      <c r="AH172" s="375"/>
      <c r="AI172" s="375"/>
      <c r="AJ172" s="375"/>
      <c r="AK172" s="375"/>
      <c r="AL172" s="375"/>
      <c r="AM172" s="375"/>
      <c r="AN172" s="375"/>
      <c r="AO172" s="375"/>
      <c r="AP172" s="375"/>
      <c r="AQ172" s="375"/>
      <c r="AR172" s="375"/>
      <c r="AS172" s="375"/>
      <c r="AT172" s="375"/>
      <c r="AU172" s="375"/>
      <c r="AV172" s="375"/>
      <c r="AW172" s="375"/>
    </row>
    <row r="173" spans="1:49" s="376" customFormat="1" ht="9.75" customHeight="1" x14ac:dyDescent="0.2">
      <c r="A173" s="483"/>
      <c r="B173" s="480"/>
      <c r="C173" s="30"/>
      <c r="D173" s="78"/>
      <c r="E173" s="78"/>
      <c r="F173" s="787"/>
      <c r="G173" s="514"/>
      <c r="H173" s="751"/>
      <c r="I173" s="865"/>
      <c r="J173" s="856"/>
      <c r="K173" s="375"/>
      <c r="L173" s="375"/>
      <c r="M173" s="375"/>
      <c r="N173" s="375"/>
      <c r="O173" s="375"/>
      <c r="P173" s="375"/>
      <c r="Q173" s="375"/>
      <c r="R173" s="375"/>
      <c r="S173" s="375"/>
      <c r="T173" s="375"/>
      <c r="U173" s="375"/>
      <c r="V173" s="375"/>
      <c r="W173" s="375"/>
      <c r="X173" s="375"/>
      <c r="Y173" s="375"/>
      <c r="Z173" s="375"/>
      <c r="AA173" s="375"/>
      <c r="AB173" s="375"/>
      <c r="AC173" s="375"/>
      <c r="AD173" s="375"/>
      <c r="AE173" s="375"/>
      <c r="AF173" s="375"/>
      <c r="AG173" s="375"/>
      <c r="AH173" s="375"/>
      <c r="AI173" s="375"/>
      <c r="AJ173" s="375"/>
      <c r="AK173" s="375"/>
      <c r="AL173" s="375"/>
      <c r="AM173" s="375"/>
      <c r="AN173" s="375"/>
      <c r="AO173" s="375"/>
      <c r="AP173" s="375"/>
      <c r="AQ173" s="375"/>
      <c r="AR173" s="375"/>
      <c r="AS173" s="375"/>
      <c r="AT173" s="375"/>
      <c r="AU173" s="375"/>
      <c r="AV173" s="375"/>
      <c r="AW173" s="375"/>
    </row>
    <row r="174" spans="1:49" s="376" customFormat="1" ht="26.25" customHeight="1" x14ac:dyDescent="0.2">
      <c r="A174" s="793"/>
      <c r="B174" s="793"/>
      <c r="C174" s="795" t="s">
        <v>495</v>
      </c>
      <c r="D174" s="993" t="s">
        <v>915</v>
      </c>
      <c r="E174" s="1005"/>
      <c r="F174" s="1002"/>
      <c r="G174" s="514" t="s">
        <v>686</v>
      </c>
      <c r="H174" s="751">
        <v>100</v>
      </c>
      <c r="I174" s="868"/>
      <c r="J174" s="856">
        <f>H174*I174</f>
        <v>0</v>
      </c>
      <c r="K174" s="377"/>
      <c r="L174" s="377"/>
      <c r="M174" s="377"/>
      <c r="N174" s="377"/>
      <c r="O174" s="377"/>
      <c r="P174" s="377"/>
      <c r="Q174" s="377"/>
      <c r="R174" s="377"/>
      <c r="S174" s="377"/>
      <c r="T174" s="377"/>
      <c r="U174" s="377"/>
      <c r="V174" s="377"/>
      <c r="W174" s="377"/>
      <c r="X174" s="377"/>
      <c r="Y174" s="377"/>
      <c r="Z174" s="377"/>
      <c r="AA174" s="377"/>
      <c r="AB174" s="377"/>
      <c r="AC174" s="377"/>
      <c r="AD174" s="377"/>
      <c r="AE174" s="377"/>
      <c r="AF174" s="377"/>
      <c r="AG174" s="377"/>
      <c r="AH174" s="377"/>
      <c r="AI174" s="377"/>
      <c r="AJ174" s="377"/>
      <c r="AK174" s="377"/>
      <c r="AL174" s="377"/>
      <c r="AM174" s="377"/>
      <c r="AN174" s="377"/>
      <c r="AO174" s="377"/>
      <c r="AP174" s="377"/>
      <c r="AQ174" s="377"/>
      <c r="AR174" s="377"/>
      <c r="AS174" s="377"/>
      <c r="AT174" s="377"/>
      <c r="AU174" s="377"/>
      <c r="AV174" s="377"/>
      <c r="AW174" s="377"/>
    </row>
    <row r="175" spans="1:49" s="376" customFormat="1" ht="9" customHeight="1" x14ac:dyDescent="0.2">
      <c r="A175" s="483"/>
      <c r="B175" s="480"/>
      <c r="C175" s="30"/>
      <c r="D175" s="78"/>
      <c r="E175" s="78"/>
      <c r="F175" s="787"/>
      <c r="G175" s="514"/>
      <c r="H175" s="751"/>
      <c r="I175" s="865"/>
      <c r="J175" s="856"/>
      <c r="K175" s="375"/>
      <c r="L175" s="375"/>
      <c r="M175" s="375"/>
      <c r="N175" s="375"/>
      <c r="O175" s="375"/>
      <c r="P175" s="375"/>
      <c r="Q175" s="375"/>
      <c r="R175" s="375"/>
      <c r="S175" s="375"/>
      <c r="T175" s="375"/>
      <c r="U175" s="375"/>
      <c r="V175" s="375"/>
      <c r="W175" s="375"/>
      <c r="X175" s="375"/>
      <c r="Y175" s="375"/>
      <c r="Z175" s="375"/>
      <c r="AA175" s="375"/>
      <c r="AB175" s="375"/>
      <c r="AC175" s="375"/>
      <c r="AD175" s="375"/>
      <c r="AE175" s="375"/>
      <c r="AF175" s="375"/>
      <c r="AG175" s="375"/>
      <c r="AH175" s="375"/>
      <c r="AI175" s="375"/>
      <c r="AJ175" s="375"/>
      <c r="AK175" s="375"/>
      <c r="AL175" s="375"/>
      <c r="AM175" s="375"/>
      <c r="AN175" s="375"/>
      <c r="AO175" s="375"/>
      <c r="AP175" s="375"/>
      <c r="AQ175" s="375"/>
      <c r="AR175" s="375"/>
      <c r="AS175" s="375"/>
      <c r="AT175" s="375"/>
      <c r="AU175" s="375"/>
      <c r="AV175" s="375"/>
      <c r="AW175" s="375"/>
    </row>
    <row r="176" spans="1:49" s="376" customFormat="1" ht="24.75" customHeight="1" x14ac:dyDescent="0.2">
      <c r="A176" s="483"/>
      <c r="B176" s="480"/>
      <c r="C176" s="30" t="s">
        <v>496</v>
      </c>
      <c r="D176" s="993" t="s">
        <v>916</v>
      </c>
      <c r="E176" s="993"/>
      <c r="F176" s="1006"/>
      <c r="G176" s="514" t="s">
        <v>686</v>
      </c>
      <c r="H176" s="751">
        <v>1000</v>
      </c>
      <c r="I176" s="868"/>
      <c r="J176" s="856">
        <f>H176*I176</f>
        <v>0</v>
      </c>
      <c r="K176" s="375"/>
      <c r="L176" s="375"/>
      <c r="M176" s="375"/>
      <c r="N176" s="375"/>
      <c r="O176" s="375"/>
      <c r="P176" s="375"/>
      <c r="Q176" s="375"/>
      <c r="R176" s="375"/>
      <c r="S176" s="375"/>
      <c r="T176" s="375"/>
      <c r="U176" s="375"/>
      <c r="V176" s="375"/>
      <c r="W176" s="375"/>
      <c r="X176" s="375"/>
      <c r="Y176" s="375"/>
      <c r="Z176" s="375"/>
      <c r="AA176" s="375"/>
      <c r="AB176" s="375"/>
      <c r="AC176" s="375"/>
      <c r="AD176" s="375"/>
      <c r="AE176" s="375"/>
      <c r="AF176" s="375"/>
      <c r="AG176" s="375"/>
      <c r="AH176" s="375"/>
      <c r="AI176" s="375"/>
      <c r="AJ176" s="375"/>
      <c r="AK176" s="375"/>
      <c r="AL176" s="375"/>
      <c r="AM176" s="375"/>
      <c r="AN176" s="375"/>
      <c r="AO176" s="375"/>
      <c r="AP176" s="375"/>
      <c r="AQ176" s="375"/>
      <c r="AR176" s="375"/>
      <c r="AS176" s="375"/>
      <c r="AT176" s="375"/>
      <c r="AU176" s="375"/>
      <c r="AV176" s="375"/>
      <c r="AW176" s="375"/>
    </row>
    <row r="177" spans="1:51" s="135" customFormat="1" x14ac:dyDescent="0.2">
      <c r="A177" s="483"/>
      <c r="B177" s="469"/>
      <c r="C177" s="235"/>
      <c r="D177" s="80"/>
      <c r="E177" s="80"/>
      <c r="F177" s="790"/>
      <c r="G177" s="517"/>
      <c r="H177" s="309"/>
      <c r="I177" s="865"/>
      <c r="J177" s="856"/>
      <c r="K177" s="134"/>
      <c r="L177" s="134"/>
      <c r="M177" s="134"/>
      <c r="N177" s="134"/>
      <c r="O177" s="134"/>
      <c r="P177" s="134"/>
      <c r="Q177" s="134"/>
      <c r="R177" s="134"/>
      <c r="S177" s="134"/>
      <c r="T177" s="134"/>
      <c r="U177" s="134"/>
      <c r="V177" s="134"/>
      <c r="W177" s="134"/>
      <c r="X177" s="134"/>
      <c r="Y177" s="134"/>
      <c r="Z177" s="134"/>
      <c r="AA177" s="134"/>
      <c r="AB177" s="134"/>
      <c r="AC177" s="134"/>
      <c r="AD177" s="134"/>
      <c r="AE177" s="134"/>
      <c r="AF177" s="134"/>
      <c r="AG177" s="134"/>
      <c r="AH177" s="134"/>
      <c r="AI177" s="134"/>
      <c r="AJ177" s="134"/>
      <c r="AK177" s="134"/>
      <c r="AL177" s="134"/>
      <c r="AM177" s="134"/>
      <c r="AN177" s="134"/>
      <c r="AO177" s="134"/>
      <c r="AP177" s="134"/>
      <c r="AQ177" s="134"/>
      <c r="AR177" s="134"/>
      <c r="AS177" s="134"/>
      <c r="AT177" s="134"/>
      <c r="AU177" s="134"/>
      <c r="AV177" s="134"/>
      <c r="AW177" s="134"/>
    </row>
    <row r="178" spans="1:51" s="135" customFormat="1" ht="12.75" customHeight="1" x14ac:dyDescent="0.2">
      <c r="A178" s="22"/>
      <c r="B178" s="23"/>
      <c r="C178" s="500"/>
      <c r="D178" s="39"/>
      <c r="E178" s="39"/>
      <c r="F178" s="38"/>
      <c r="G178" s="515"/>
      <c r="H178" s="313" t="str">
        <f t="shared" ref="H178:H183" si="4">IF($G178="","",SUM(K178:YQ178))</f>
        <v/>
      </c>
      <c r="I178" s="918"/>
      <c r="J178" s="855"/>
      <c r="K178" s="134"/>
      <c r="L178" s="134"/>
      <c r="M178" s="134"/>
      <c r="N178" s="134"/>
      <c r="O178" s="134"/>
      <c r="P178" s="134"/>
      <c r="Q178" s="134"/>
      <c r="R178" s="134"/>
      <c r="S178" s="134"/>
      <c r="T178" s="134"/>
      <c r="U178" s="134"/>
      <c r="V178" s="134"/>
      <c r="W178" s="134"/>
      <c r="X178" s="134"/>
      <c r="Y178" s="134"/>
      <c r="Z178" s="134"/>
      <c r="AA178" s="134"/>
      <c r="AB178" s="134"/>
      <c r="AC178" s="134"/>
      <c r="AD178" s="134"/>
      <c r="AE178" s="134"/>
      <c r="AF178" s="134"/>
      <c r="AG178" s="134"/>
      <c r="AH178" s="134"/>
      <c r="AI178" s="134"/>
      <c r="AJ178" s="134"/>
      <c r="AK178" s="134"/>
      <c r="AL178" s="134"/>
      <c r="AM178" s="134"/>
      <c r="AN178" s="134"/>
      <c r="AO178" s="134"/>
      <c r="AP178" s="134"/>
      <c r="AQ178" s="134"/>
      <c r="AR178" s="134"/>
      <c r="AS178" s="134"/>
      <c r="AT178" s="134"/>
      <c r="AU178" s="134"/>
      <c r="AV178" s="134"/>
      <c r="AW178" s="134"/>
    </row>
    <row r="179" spans="1:51" s="135" customFormat="1" ht="12.75" customHeight="1" x14ac:dyDescent="0.2">
      <c r="A179" s="393"/>
      <c r="B179" s="763" t="s">
        <v>499</v>
      </c>
      <c r="C179" s="6"/>
      <c r="D179" s="31"/>
      <c r="E179" s="31"/>
      <c r="F179" s="56"/>
      <c r="G179" s="764"/>
      <c r="H179" s="315" t="str">
        <f t="shared" si="4"/>
        <v/>
      </c>
      <c r="I179" s="867"/>
      <c r="J179" s="856">
        <f>SUM(J136:J177)</f>
        <v>0</v>
      </c>
      <c r="K179" s="134"/>
      <c r="L179" s="134"/>
      <c r="M179" s="134"/>
      <c r="N179" s="134"/>
      <c r="O179" s="134"/>
      <c r="P179" s="134"/>
      <c r="Q179" s="134"/>
      <c r="R179" s="134"/>
      <c r="S179" s="134"/>
      <c r="T179" s="134"/>
      <c r="U179" s="134"/>
      <c r="V179" s="134"/>
      <c r="W179" s="134"/>
      <c r="X179" s="134"/>
      <c r="Y179" s="134"/>
      <c r="Z179" s="134"/>
      <c r="AA179" s="134"/>
      <c r="AB179" s="134"/>
      <c r="AC179" s="134"/>
      <c r="AD179" s="134"/>
      <c r="AE179" s="134"/>
      <c r="AF179" s="134"/>
      <c r="AG179" s="134"/>
      <c r="AH179" s="134"/>
      <c r="AI179" s="134"/>
      <c r="AJ179" s="134"/>
      <c r="AK179" s="134"/>
      <c r="AL179" s="134"/>
      <c r="AM179" s="134"/>
      <c r="AN179" s="134"/>
      <c r="AO179" s="134"/>
      <c r="AP179" s="134"/>
      <c r="AQ179" s="134"/>
      <c r="AR179" s="134"/>
      <c r="AS179" s="134"/>
      <c r="AT179" s="134"/>
      <c r="AU179" s="134"/>
      <c r="AV179" s="134"/>
      <c r="AW179" s="134"/>
    </row>
    <row r="180" spans="1:51" s="135" customFormat="1" ht="12.75" customHeight="1" x14ac:dyDescent="0.2">
      <c r="A180" s="139"/>
      <c r="B180" s="140"/>
      <c r="C180" s="501"/>
      <c r="D180" s="36"/>
      <c r="E180" s="36"/>
      <c r="F180" s="35"/>
      <c r="G180" s="516"/>
      <c r="H180" s="317" t="str">
        <f t="shared" si="4"/>
        <v/>
      </c>
      <c r="I180" s="920"/>
      <c r="J180" s="857"/>
      <c r="K180" s="134"/>
      <c r="L180" s="134"/>
      <c r="M180" s="134"/>
      <c r="N180" s="134"/>
      <c r="O180" s="134"/>
      <c r="P180" s="134"/>
      <c r="Q180" s="134"/>
      <c r="R180" s="134"/>
      <c r="S180" s="134"/>
      <c r="T180" s="134"/>
      <c r="U180" s="134"/>
      <c r="V180" s="134"/>
      <c r="W180" s="134"/>
      <c r="X180" s="134"/>
      <c r="Y180" s="134"/>
      <c r="Z180" s="134"/>
      <c r="AA180" s="134"/>
      <c r="AB180" s="134"/>
      <c r="AC180" s="134"/>
      <c r="AD180" s="134"/>
      <c r="AE180" s="134"/>
      <c r="AF180" s="134"/>
      <c r="AG180" s="134"/>
      <c r="AH180" s="134"/>
      <c r="AI180" s="134"/>
      <c r="AJ180" s="134"/>
      <c r="AK180" s="134"/>
      <c r="AL180" s="134"/>
      <c r="AM180" s="134"/>
      <c r="AN180" s="134"/>
      <c r="AO180" s="134"/>
      <c r="AP180" s="134"/>
      <c r="AQ180" s="134"/>
      <c r="AR180" s="134"/>
      <c r="AS180" s="134"/>
      <c r="AT180" s="134"/>
      <c r="AU180" s="134"/>
      <c r="AV180" s="134"/>
      <c r="AW180" s="134"/>
    </row>
    <row r="181" spans="1:51" s="135" customFormat="1" ht="12.75" customHeight="1" x14ac:dyDescent="0.2">
      <c r="A181" s="393"/>
      <c r="B181" s="765"/>
      <c r="C181" s="6"/>
      <c r="D181" s="31"/>
      <c r="E181" s="31"/>
      <c r="F181" s="56"/>
      <c r="G181" s="764"/>
      <c r="H181" s="315" t="str">
        <f t="shared" si="4"/>
        <v/>
      </c>
      <c r="I181" s="867"/>
      <c r="J181" s="856"/>
      <c r="K181" s="134"/>
      <c r="L181" s="134"/>
      <c r="M181" s="134"/>
      <c r="N181" s="134"/>
      <c r="O181" s="134"/>
      <c r="P181" s="134"/>
      <c r="Q181" s="134"/>
      <c r="R181" s="134"/>
      <c r="S181" s="134"/>
      <c r="T181" s="134"/>
      <c r="U181" s="134"/>
      <c r="V181" s="134"/>
      <c r="W181" s="134"/>
      <c r="X181" s="134"/>
      <c r="Y181" s="134"/>
      <c r="Z181" s="134"/>
      <c r="AA181" s="134"/>
      <c r="AB181" s="134"/>
      <c r="AC181" s="134"/>
      <c r="AD181" s="134"/>
      <c r="AE181" s="134"/>
      <c r="AF181" s="134"/>
      <c r="AG181" s="134"/>
      <c r="AH181" s="134"/>
      <c r="AI181" s="134"/>
      <c r="AJ181" s="134"/>
      <c r="AK181" s="134"/>
      <c r="AL181" s="134"/>
      <c r="AM181" s="134"/>
      <c r="AN181" s="134"/>
      <c r="AO181" s="134"/>
      <c r="AP181" s="134"/>
      <c r="AQ181" s="134"/>
      <c r="AR181" s="134"/>
      <c r="AS181" s="134"/>
      <c r="AT181" s="134"/>
      <c r="AU181" s="134"/>
      <c r="AV181" s="134"/>
      <c r="AW181" s="134"/>
    </row>
    <row r="182" spans="1:51" s="135" customFormat="1" ht="12.75" customHeight="1" x14ac:dyDescent="0.2">
      <c r="A182" s="393"/>
      <c r="B182" s="763" t="s">
        <v>500</v>
      </c>
      <c r="C182" s="6"/>
      <c r="D182" s="31"/>
      <c r="E182" s="31"/>
      <c r="F182" s="56"/>
      <c r="G182" s="764"/>
      <c r="H182" s="315" t="str">
        <f t="shared" si="4"/>
        <v/>
      </c>
      <c r="I182" s="867"/>
      <c r="J182" s="856">
        <f>J179</f>
        <v>0</v>
      </c>
      <c r="K182" s="134"/>
      <c r="L182" s="134"/>
      <c r="M182" s="134"/>
      <c r="N182" s="134"/>
      <c r="O182" s="134"/>
      <c r="P182" s="134"/>
      <c r="Q182" s="134"/>
      <c r="R182" s="134"/>
      <c r="S182" s="134"/>
      <c r="T182" s="134"/>
      <c r="U182" s="134"/>
      <c r="V182" s="134"/>
      <c r="W182" s="134"/>
      <c r="X182" s="134"/>
      <c r="Y182" s="134"/>
      <c r="Z182" s="134"/>
      <c r="AA182" s="134"/>
      <c r="AB182" s="134"/>
      <c r="AC182" s="134"/>
      <c r="AD182" s="134"/>
      <c r="AE182" s="134"/>
      <c r="AF182" s="134"/>
      <c r="AG182" s="134"/>
      <c r="AH182" s="134"/>
      <c r="AI182" s="134"/>
      <c r="AJ182" s="134"/>
      <c r="AK182" s="134"/>
      <c r="AL182" s="134"/>
      <c r="AM182" s="134"/>
      <c r="AN182" s="134"/>
      <c r="AO182" s="134"/>
      <c r="AP182" s="134"/>
      <c r="AQ182" s="134"/>
      <c r="AR182" s="134"/>
      <c r="AS182" s="134"/>
      <c r="AT182" s="134"/>
      <c r="AU182" s="134"/>
      <c r="AV182" s="134"/>
      <c r="AW182" s="134"/>
    </row>
    <row r="183" spans="1:51" s="135" customFormat="1" x14ac:dyDescent="0.2">
      <c r="A183" s="139"/>
      <c r="B183" s="140"/>
      <c r="C183" s="501"/>
      <c r="D183" s="36"/>
      <c r="E183" s="36"/>
      <c r="F183" s="35"/>
      <c r="G183" s="516"/>
      <c r="H183" s="317" t="str">
        <f t="shared" si="4"/>
        <v/>
      </c>
      <c r="I183" s="920"/>
      <c r="J183" s="857"/>
      <c r="K183" s="134"/>
      <c r="L183" s="134"/>
      <c r="M183" s="134"/>
      <c r="N183" s="134"/>
      <c r="O183" s="134"/>
      <c r="P183" s="134"/>
      <c r="Q183" s="134"/>
      <c r="R183" s="134"/>
      <c r="S183" s="134"/>
      <c r="T183" s="134"/>
      <c r="U183" s="134"/>
      <c r="V183" s="134"/>
      <c r="W183" s="134"/>
      <c r="X183" s="134"/>
      <c r="Y183" s="134"/>
      <c r="Z183" s="134"/>
      <c r="AA183" s="134"/>
      <c r="AB183" s="134"/>
      <c r="AC183" s="134"/>
      <c r="AD183" s="134"/>
      <c r="AE183" s="134"/>
      <c r="AF183" s="134"/>
      <c r="AG183" s="134"/>
      <c r="AH183" s="134"/>
      <c r="AI183" s="134"/>
      <c r="AJ183" s="134"/>
      <c r="AK183" s="134"/>
      <c r="AL183" s="134"/>
      <c r="AM183" s="134"/>
      <c r="AN183" s="134"/>
      <c r="AO183" s="134"/>
      <c r="AP183" s="134"/>
      <c r="AQ183" s="134"/>
      <c r="AR183" s="134"/>
      <c r="AS183" s="134"/>
      <c r="AT183" s="134"/>
      <c r="AU183" s="134"/>
      <c r="AV183" s="134"/>
      <c r="AW183" s="134"/>
    </row>
    <row r="184" spans="1:51" s="376" customFormat="1" x14ac:dyDescent="0.2">
      <c r="A184" s="483"/>
      <c r="B184" s="480"/>
      <c r="C184" s="30"/>
      <c r="D184" s="78"/>
      <c r="E184" s="78"/>
      <c r="F184" s="787"/>
      <c r="G184" s="514"/>
      <c r="H184" s="751"/>
      <c r="I184" s="865"/>
      <c r="J184" s="856"/>
      <c r="K184" s="375"/>
      <c r="L184" s="375"/>
      <c r="M184" s="375"/>
      <c r="N184" s="375"/>
      <c r="O184" s="375"/>
      <c r="P184" s="375"/>
      <c r="Q184" s="375"/>
      <c r="R184" s="375"/>
      <c r="S184" s="375"/>
      <c r="T184" s="375"/>
      <c r="U184" s="375"/>
      <c r="V184" s="375"/>
      <c r="W184" s="375"/>
      <c r="X184" s="375"/>
      <c r="Y184" s="375"/>
      <c r="Z184" s="375"/>
      <c r="AA184" s="375"/>
      <c r="AB184" s="375"/>
      <c r="AC184" s="375"/>
      <c r="AD184" s="375"/>
      <c r="AE184" s="375"/>
      <c r="AF184" s="375"/>
      <c r="AG184" s="375"/>
      <c r="AH184" s="375"/>
      <c r="AI184" s="375"/>
      <c r="AJ184" s="375"/>
      <c r="AK184" s="375"/>
      <c r="AL184" s="375"/>
      <c r="AM184" s="375"/>
      <c r="AN184" s="375"/>
      <c r="AO184" s="375"/>
      <c r="AP184" s="375"/>
      <c r="AQ184" s="375"/>
      <c r="AR184" s="375"/>
      <c r="AS184" s="375"/>
      <c r="AT184" s="375"/>
      <c r="AU184" s="375"/>
      <c r="AV184" s="375"/>
      <c r="AW184" s="375"/>
    </row>
    <row r="185" spans="1:51" s="376" customFormat="1" x14ac:dyDescent="0.2">
      <c r="A185" s="483"/>
      <c r="B185" s="480"/>
      <c r="C185" s="30" t="s">
        <v>497</v>
      </c>
      <c r="D185" s="993" t="s">
        <v>917</v>
      </c>
      <c r="E185" s="993"/>
      <c r="F185" s="1006"/>
      <c r="G185" s="514" t="s">
        <v>686</v>
      </c>
      <c r="H185" s="751">
        <v>100</v>
      </c>
      <c r="I185" s="868"/>
      <c r="J185" s="856">
        <f>H185*I185</f>
        <v>0</v>
      </c>
      <c r="K185" s="375"/>
      <c r="L185" s="375"/>
      <c r="M185" s="375"/>
      <c r="N185" s="375"/>
      <c r="O185" s="375"/>
      <c r="P185" s="375"/>
      <c r="Q185" s="375"/>
      <c r="R185" s="375"/>
      <c r="S185" s="375"/>
      <c r="T185" s="375"/>
      <c r="U185" s="375"/>
      <c r="V185" s="375"/>
      <c r="W185" s="375"/>
      <c r="X185" s="375"/>
      <c r="Y185" s="375"/>
      <c r="Z185" s="375"/>
      <c r="AA185" s="375"/>
      <c r="AB185" s="375"/>
      <c r="AC185" s="375"/>
      <c r="AD185" s="375"/>
      <c r="AE185" s="375"/>
      <c r="AF185" s="375"/>
      <c r="AG185" s="375"/>
      <c r="AH185" s="375"/>
      <c r="AI185" s="375"/>
      <c r="AJ185" s="375"/>
      <c r="AK185" s="375"/>
      <c r="AL185" s="375"/>
      <c r="AM185" s="375"/>
      <c r="AN185" s="375"/>
      <c r="AO185" s="375"/>
      <c r="AP185" s="375"/>
      <c r="AQ185" s="375"/>
      <c r="AR185" s="375"/>
      <c r="AS185" s="375"/>
      <c r="AT185" s="375"/>
      <c r="AU185" s="375"/>
      <c r="AV185" s="375"/>
      <c r="AW185" s="375"/>
    </row>
    <row r="186" spans="1:51" s="376" customFormat="1" x14ac:dyDescent="0.2">
      <c r="A186" s="483"/>
      <c r="B186" s="480"/>
      <c r="C186" s="30"/>
      <c r="D186" s="78"/>
      <c r="E186" s="78"/>
      <c r="F186" s="794"/>
      <c r="G186" s="514"/>
      <c r="H186" s="751"/>
      <c r="I186" s="865"/>
      <c r="J186" s="856"/>
      <c r="K186" s="375"/>
      <c r="L186" s="375"/>
      <c r="M186" s="375"/>
      <c r="N186" s="375"/>
      <c r="O186" s="375"/>
      <c r="P186" s="375"/>
      <c r="Q186" s="375"/>
      <c r="R186" s="375"/>
      <c r="S186" s="375"/>
      <c r="T186" s="375"/>
      <c r="U186" s="375"/>
      <c r="V186" s="375"/>
      <c r="W186" s="375"/>
      <c r="X186" s="375"/>
      <c r="Y186" s="375"/>
      <c r="Z186" s="375"/>
      <c r="AA186" s="375"/>
      <c r="AB186" s="375"/>
      <c r="AC186" s="375"/>
      <c r="AD186" s="375"/>
      <c r="AE186" s="375"/>
      <c r="AF186" s="375"/>
      <c r="AG186" s="375"/>
      <c r="AH186" s="375"/>
      <c r="AI186" s="375"/>
      <c r="AJ186" s="375"/>
      <c r="AK186" s="375"/>
      <c r="AL186" s="375"/>
      <c r="AM186" s="375"/>
      <c r="AN186" s="375"/>
      <c r="AO186" s="375"/>
      <c r="AP186" s="375"/>
      <c r="AQ186" s="375"/>
      <c r="AR186" s="375"/>
      <c r="AS186" s="375"/>
      <c r="AT186" s="375"/>
      <c r="AU186" s="375"/>
      <c r="AV186" s="375"/>
      <c r="AW186" s="375"/>
    </row>
    <row r="187" spans="1:51" s="376" customFormat="1" x14ac:dyDescent="0.2">
      <c r="A187" s="483"/>
      <c r="B187" s="480"/>
      <c r="C187" s="30" t="s">
        <v>498</v>
      </c>
      <c r="D187" s="993" t="s">
        <v>918</v>
      </c>
      <c r="E187" s="993"/>
      <c r="F187" s="1006"/>
      <c r="G187" s="514" t="s">
        <v>686</v>
      </c>
      <c r="H187" s="751">
        <v>150</v>
      </c>
      <c r="I187" s="868"/>
      <c r="J187" s="856">
        <f>H187*I187</f>
        <v>0</v>
      </c>
      <c r="K187" s="375"/>
      <c r="L187" s="375"/>
      <c r="M187" s="375"/>
      <c r="N187" s="375"/>
      <c r="O187" s="375"/>
      <c r="P187" s="375"/>
      <c r="Q187" s="375"/>
      <c r="R187" s="375"/>
      <c r="S187" s="375"/>
      <c r="T187" s="375"/>
      <c r="U187" s="375"/>
      <c r="V187" s="375"/>
      <c r="W187" s="375"/>
      <c r="X187" s="375"/>
      <c r="Y187" s="375"/>
      <c r="Z187" s="375"/>
      <c r="AA187" s="375"/>
      <c r="AB187" s="375"/>
      <c r="AC187" s="375"/>
      <c r="AD187" s="375"/>
      <c r="AE187" s="375"/>
      <c r="AF187" s="375"/>
      <c r="AG187" s="375"/>
      <c r="AH187" s="375"/>
      <c r="AI187" s="375"/>
      <c r="AJ187" s="375"/>
      <c r="AK187" s="375"/>
      <c r="AL187" s="375"/>
      <c r="AM187" s="375"/>
      <c r="AN187" s="375"/>
      <c r="AO187" s="375"/>
      <c r="AP187" s="375"/>
      <c r="AQ187" s="375"/>
      <c r="AR187" s="375"/>
      <c r="AS187" s="375"/>
      <c r="AT187" s="375"/>
      <c r="AU187" s="375"/>
      <c r="AV187" s="375"/>
      <c r="AW187" s="375"/>
    </row>
    <row r="188" spans="1:51" s="376" customFormat="1" x14ac:dyDescent="0.2">
      <c r="A188" s="483"/>
      <c r="B188" s="480"/>
      <c r="C188" s="30"/>
      <c r="D188" s="78"/>
      <c r="E188" s="78"/>
      <c r="F188" s="794"/>
      <c r="G188" s="514"/>
      <c r="H188" s="751"/>
      <c r="I188" s="865"/>
      <c r="J188" s="856"/>
      <c r="K188" s="375"/>
      <c r="L188" s="375"/>
      <c r="M188" s="375"/>
      <c r="N188" s="375"/>
      <c r="O188" s="375"/>
      <c r="P188" s="375"/>
      <c r="Q188" s="375"/>
      <c r="R188" s="375"/>
      <c r="S188" s="375"/>
      <c r="T188" s="375"/>
      <c r="U188" s="375"/>
      <c r="V188" s="375"/>
      <c r="W188" s="375"/>
      <c r="X188" s="375"/>
      <c r="Y188" s="375"/>
      <c r="Z188" s="375"/>
      <c r="AA188" s="375"/>
      <c r="AB188" s="375"/>
      <c r="AC188" s="375"/>
      <c r="AD188" s="375"/>
      <c r="AE188" s="375"/>
      <c r="AF188" s="375"/>
      <c r="AG188" s="375"/>
      <c r="AH188" s="375"/>
      <c r="AI188" s="375"/>
      <c r="AJ188" s="375"/>
      <c r="AK188" s="375"/>
      <c r="AL188" s="375"/>
      <c r="AM188" s="375"/>
      <c r="AN188" s="375"/>
      <c r="AO188" s="375"/>
      <c r="AP188" s="375"/>
      <c r="AQ188" s="375"/>
      <c r="AR188" s="375"/>
      <c r="AS188" s="375"/>
      <c r="AT188" s="375"/>
      <c r="AU188" s="375"/>
      <c r="AV188" s="375"/>
      <c r="AW188" s="375"/>
    </row>
    <row r="189" spans="1:51" s="376" customFormat="1" x14ac:dyDescent="0.2">
      <c r="A189" s="483"/>
      <c r="B189" s="480"/>
      <c r="C189" s="30" t="s">
        <v>501</v>
      </c>
      <c r="D189" s="993" t="s">
        <v>919</v>
      </c>
      <c r="E189" s="993"/>
      <c r="F189" s="1006"/>
      <c r="G189" s="514" t="s">
        <v>686</v>
      </c>
      <c r="H189" s="751">
        <v>250</v>
      </c>
      <c r="I189" s="868"/>
      <c r="J189" s="856">
        <f>H189*I189</f>
        <v>0</v>
      </c>
      <c r="K189" s="375"/>
      <c r="L189" s="375"/>
      <c r="M189" s="375"/>
      <c r="N189" s="375"/>
      <c r="O189" s="375"/>
      <c r="P189" s="375"/>
      <c r="Q189" s="375"/>
      <c r="R189" s="375"/>
      <c r="S189" s="375"/>
      <c r="T189" s="375"/>
      <c r="U189" s="375"/>
      <c r="V189" s="375"/>
      <c r="W189" s="375"/>
      <c r="X189" s="375"/>
      <c r="Y189" s="375"/>
      <c r="Z189" s="375"/>
      <c r="AA189" s="375"/>
      <c r="AB189" s="375"/>
      <c r="AC189" s="375"/>
      <c r="AD189" s="375"/>
      <c r="AE189" s="375"/>
      <c r="AF189" s="375"/>
      <c r="AG189" s="375"/>
      <c r="AH189" s="375"/>
      <c r="AI189" s="375"/>
      <c r="AJ189" s="375"/>
      <c r="AK189" s="375"/>
      <c r="AL189" s="375"/>
      <c r="AM189" s="375"/>
      <c r="AN189" s="375"/>
      <c r="AO189" s="375"/>
      <c r="AP189" s="375"/>
      <c r="AQ189" s="375"/>
      <c r="AR189" s="375"/>
      <c r="AS189" s="375"/>
      <c r="AT189" s="375"/>
      <c r="AU189" s="375"/>
      <c r="AV189" s="375"/>
      <c r="AW189" s="375"/>
    </row>
    <row r="190" spans="1:51" s="376" customFormat="1" x14ac:dyDescent="0.2">
      <c r="A190" s="483"/>
      <c r="B190" s="480"/>
      <c r="C190" s="30"/>
      <c r="D190" s="78"/>
      <c r="E190" s="78"/>
      <c r="F190" s="794"/>
      <c r="G190" s="750"/>
      <c r="H190" s="751"/>
      <c r="I190" s="868"/>
      <c r="J190" s="859"/>
      <c r="K190" s="375"/>
      <c r="L190" s="375"/>
      <c r="M190" s="375"/>
      <c r="N190" s="375"/>
      <c r="O190" s="375"/>
      <c r="P190" s="375"/>
      <c r="Q190" s="375"/>
      <c r="R190" s="375"/>
      <c r="S190" s="375"/>
      <c r="T190" s="375"/>
      <c r="U190" s="375"/>
      <c r="V190" s="375"/>
      <c r="W190" s="375"/>
      <c r="X190" s="375"/>
      <c r="Y190" s="375"/>
      <c r="Z190" s="375"/>
      <c r="AA190" s="375"/>
      <c r="AB190" s="375"/>
      <c r="AC190" s="375"/>
      <c r="AD190" s="375"/>
      <c r="AE190" s="375"/>
      <c r="AF190" s="375"/>
      <c r="AG190" s="375"/>
      <c r="AH190" s="375"/>
      <c r="AI190" s="375"/>
      <c r="AJ190" s="375"/>
      <c r="AK190" s="375"/>
      <c r="AL190" s="375"/>
      <c r="AM190" s="375"/>
      <c r="AN190" s="375"/>
      <c r="AO190" s="375"/>
      <c r="AP190" s="375"/>
      <c r="AQ190" s="375"/>
      <c r="AR190" s="375"/>
      <c r="AS190" s="375"/>
      <c r="AT190" s="375"/>
      <c r="AU190" s="375"/>
      <c r="AV190" s="375"/>
      <c r="AW190" s="375"/>
    </row>
    <row r="191" spans="1:51" s="376" customFormat="1" ht="12.75" customHeight="1" x14ac:dyDescent="0.2">
      <c r="A191" s="483"/>
      <c r="B191" s="473"/>
      <c r="C191" s="30" t="s">
        <v>502</v>
      </c>
      <c r="D191" s="993" t="s">
        <v>779</v>
      </c>
      <c r="E191" s="993"/>
      <c r="F191" s="1002"/>
      <c r="G191" s="750"/>
      <c r="H191" s="751"/>
      <c r="I191" s="865"/>
      <c r="J191" s="856"/>
      <c r="K191" s="375"/>
      <c r="L191" s="375"/>
      <c r="M191" s="375"/>
      <c r="N191" s="375"/>
      <c r="O191" s="375"/>
      <c r="P191" s="375"/>
      <c r="Q191" s="375"/>
      <c r="R191" s="375"/>
      <c r="S191" s="375"/>
      <c r="T191" s="375"/>
      <c r="U191" s="375"/>
      <c r="V191" s="375"/>
      <c r="W191" s="375"/>
      <c r="X191" s="375"/>
      <c r="Y191" s="375"/>
      <c r="Z191" s="375"/>
      <c r="AA191" s="375"/>
      <c r="AB191" s="375"/>
      <c r="AC191" s="375"/>
      <c r="AD191" s="375"/>
      <c r="AE191" s="375"/>
      <c r="AF191" s="375"/>
      <c r="AG191" s="375"/>
      <c r="AH191" s="375"/>
      <c r="AI191" s="375"/>
      <c r="AJ191" s="375"/>
      <c r="AK191" s="375"/>
      <c r="AL191" s="375"/>
      <c r="AM191" s="375"/>
      <c r="AN191" s="375"/>
      <c r="AO191" s="375"/>
      <c r="AP191" s="375"/>
      <c r="AQ191" s="375"/>
      <c r="AR191" s="375"/>
      <c r="AS191" s="375"/>
      <c r="AT191" s="375"/>
      <c r="AU191" s="375"/>
      <c r="AV191" s="375"/>
      <c r="AW191" s="375"/>
      <c r="AX191" s="375"/>
      <c r="AY191" s="375"/>
    </row>
    <row r="192" spans="1:51" s="376" customFormat="1" x14ac:dyDescent="0.2">
      <c r="A192" s="483"/>
      <c r="B192" s="473"/>
      <c r="C192" s="30"/>
      <c r="D192" s="78"/>
      <c r="E192" s="78"/>
      <c r="F192" s="787"/>
      <c r="G192" s="750"/>
      <c r="H192" s="751"/>
      <c r="I192" s="865"/>
      <c r="J192" s="856"/>
      <c r="K192" s="375"/>
      <c r="L192" s="375"/>
      <c r="M192" s="375"/>
      <c r="N192" s="375"/>
      <c r="O192" s="375"/>
      <c r="P192" s="375"/>
      <c r="Q192" s="375"/>
      <c r="R192" s="375"/>
      <c r="S192" s="375"/>
      <c r="T192" s="375"/>
      <c r="U192" s="375"/>
      <c r="V192" s="375"/>
      <c r="W192" s="375"/>
      <c r="X192" s="375"/>
      <c r="Y192" s="375"/>
      <c r="Z192" s="375"/>
      <c r="AA192" s="375"/>
      <c r="AB192" s="375"/>
      <c r="AC192" s="375"/>
      <c r="AD192" s="375"/>
      <c r="AE192" s="375"/>
      <c r="AF192" s="375"/>
      <c r="AG192" s="375"/>
      <c r="AH192" s="375"/>
      <c r="AI192" s="375"/>
      <c r="AJ192" s="375"/>
      <c r="AK192" s="375"/>
      <c r="AL192" s="375"/>
      <c r="AM192" s="375"/>
      <c r="AN192" s="375"/>
      <c r="AO192" s="375"/>
      <c r="AP192" s="375"/>
      <c r="AQ192" s="375"/>
      <c r="AR192" s="375"/>
      <c r="AS192" s="375"/>
      <c r="AT192" s="375"/>
      <c r="AU192" s="375"/>
      <c r="AV192" s="375"/>
      <c r="AW192" s="375"/>
      <c r="AX192" s="375"/>
      <c r="AY192" s="375"/>
    </row>
    <row r="193" spans="1:51" s="376" customFormat="1" ht="42.6" customHeight="1" x14ac:dyDescent="0.2">
      <c r="A193" s="483"/>
      <c r="B193" s="473"/>
      <c r="C193" s="30"/>
      <c r="D193" s="30" t="s">
        <v>495</v>
      </c>
      <c r="E193" s="958" t="s">
        <v>800</v>
      </c>
      <c r="F193" s="1001"/>
      <c r="G193" s="514" t="s">
        <v>686</v>
      </c>
      <c r="H193" s="751">
        <v>90</v>
      </c>
      <c r="I193" s="865"/>
      <c r="J193" s="856">
        <f>H193*I193</f>
        <v>0</v>
      </c>
      <c r="K193" s="375"/>
      <c r="L193" s="375"/>
      <c r="M193" s="375"/>
      <c r="N193" s="375"/>
      <c r="O193" s="375"/>
      <c r="P193" s="375"/>
      <c r="Q193" s="375"/>
      <c r="R193" s="375"/>
      <c r="S193" s="375"/>
      <c r="T193" s="375"/>
      <c r="U193" s="375"/>
      <c r="V193" s="375"/>
      <c r="W193" s="375"/>
      <c r="X193" s="375"/>
      <c r="Y193" s="375"/>
      <c r="Z193" s="375"/>
      <c r="AA193" s="375"/>
      <c r="AB193" s="375"/>
      <c r="AC193" s="375"/>
      <c r="AD193" s="375"/>
      <c r="AE193" s="375"/>
      <c r="AF193" s="375"/>
      <c r="AG193" s="375"/>
      <c r="AH193" s="375"/>
      <c r="AI193" s="375"/>
      <c r="AJ193" s="375"/>
      <c r="AK193" s="375"/>
      <c r="AL193" s="375"/>
      <c r="AM193" s="375"/>
      <c r="AN193" s="375"/>
      <c r="AO193" s="375"/>
      <c r="AP193" s="375"/>
      <c r="AQ193" s="375"/>
      <c r="AR193" s="375"/>
      <c r="AS193" s="375"/>
      <c r="AT193" s="375"/>
      <c r="AU193" s="375"/>
      <c r="AV193" s="375"/>
      <c r="AW193" s="375"/>
      <c r="AX193" s="375"/>
      <c r="AY193" s="375"/>
    </row>
    <row r="194" spans="1:51" s="376" customFormat="1" x14ac:dyDescent="0.2">
      <c r="A194" s="483"/>
      <c r="B194" s="473"/>
      <c r="C194" s="30"/>
      <c r="D194" s="30"/>
      <c r="E194" s="80"/>
      <c r="F194" s="790"/>
      <c r="G194" s="514"/>
      <c r="H194" s="751"/>
      <c r="I194" s="865"/>
      <c r="J194" s="856"/>
      <c r="K194" s="375"/>
      <c r="L194" s="375"/>
      <c r="M194" s="375"/>
      <c r="N194" s="375"/>
      <c r="O194" s="375"/>
      <c r="P194" s="375"/>
      <c r="Q194" s="375"/>
      <c r="R194" s="375"/>
      <c r="S194" s="375"/>
      <c r="T194" s="375"/>
      <c r="U194" s="375"/>
      <c r="V194" s="375"/>
      <c r="W194" s="375"/>
      <c r="X194" s="375"/>
      <c r="Y194" s="375"/>
      <c r="Z194" s="375"/>
      <c r="AA194" s="375"/>
      <c r="AB194" s="375"/>
      <c r="AC194" s="375"/>
      <c r="AD194" s="375"/>
      <c r="AE194" s="375"/>
      <c r="AF194" s="375"/>
      <c r="AG194" s="375"/>
      <c r="AH194" s="375"/>
      <c r="AI194" s="375"/>
      <c r="AJ194" s="375"/>
      <c r="AK194" s="375"/>
      <c r="AL194" s="375"/>
      <c r="AM194" s="375"/>
      <c r="AN194" s="375"/>
      <c r="AO194" s="375"/>
      <c r="AP194" s="375"/>
      <c r="AQ194" s="375"/>
      <c r="AR194" s="375"/>
      <c r="AS194" s="375"/>
      <c r="AT194" s="375"/>
      <c r="AU194" s="375"/>
      <c r="AV194" s="375"/>
      <c r="AW194" s="375"/>
      <c r="AX194" s="375"/>
      <c r="AY194" s="375"/>
    </row>
    <row r="195" spans="1:51" s="376" customFormat="1" ht="39" customHeight="1" x14ac:dyDescent="0.2">
      <c r="A195" s="483"/>
      <c r="B195" s="473"/>
      <c r="C195" s="30"/>
      <c r="D195" s="30" t="s">
        <v>496</v>
      </c>
      <c r="E195" s="958" t="s">
        <v>801</v>
      </c>
      <c r="F195" s="1001"/>
      <c r="G195" s="514" t="s">
        <v>686</v>
      </c>
      <c r="H195" s="751">
        <v>90</v>
      </c>
      <c r="I195" s="865"/>
      <c r="J195" s="856">
        <f>H195*I195</f>
        <v>0</v>
      </c>
      <c r="K195" s="375"/>
      <c r="L195" s="375"/>
      <c r="M195" s="375"/>
      <c r="N195" s="375"/>
      <c r="O195" s="375"/>
      <c r="P195" s="375"/>
      <c r="Q195" s="375"/>
      <c r="R195" s="375"/>
      <c r="S195" s="375"/>
      <c r="T195" s="375"/>
      <c r="U195" s="375"/>
      <c r="V195" s="375"/>
      <c r="W195" s="375"/>
      <c r="X195" s="375"/>
      <c r="Y195" s="375"/>
      <c r="Z195" s="375"/>
      <c r="AA195" s="375"/>
      <c r="AB195" s="375"/>
      <c r="AC195" s="375"/>
      <c r="AD195" s="375"/>
      <c r="AE195" s="375"/>
      <c r="AF195" s="375"/>
      <c r="AG195" s="375"/>
      <c r="AH195" s="375"/>
      <c r="AI195" s="375"/>
      <c r="AJ195" s="375"/>
      <c r="AK195" s="375"/>
      <c r="AL195" s="375"/>
      <c r="AM195" s="375"/>
      <c r="AN195" s="375"/>
      <c r="AO195" s="375"/>
      <c r="AP195" s="375"/>
      <c r="AQ195" s="375"/>
      <c r="AR195" s="375"/>
      <c r="AS195" s="375"/>
      <c r="AT195" s="375"/>
      <c r="AU195" s="375"/>
      <c r="AV195" s="375"/>
      <c r="AW195" s="375"/>
      <c r="AX195" s="375"/>
      <c r="AY195" s="375"/>
    </row>
    <row r="196" spans="1:51" s="376" customFormat="1" x14ac:dyDescent="0.2">
      <c r="A196" s="483"/>
      <c r="B196" s="480"/>
      <c r="C196" s="30"/>
      <c r="D196" s="78"/>
      <c r="E196" s="78"/>
      <c r="F196" s="787"/>
      <c r="G196" s="514"/>
      <c r="H196" s="751"/>
      <c r="I196" s="865"/>
      <c r="J196" s="856"/>
      <c r="K196" s="375"/>
      <c r="L196" s="375"/>
      <c r="M196" s="375"/>
      <c r="N196" s="375"/>
      <c r="O196" s="375"/>
      <c r="P196" s="375"/>
      <c r="Q196" s="375"/>
      <c r="R196" s="375"/>
      <c r="S196" s="375"/>
      <c r="T196" s="375"/>
      <c r="U196" s="375"/>
      <c r="V196" s="375"/>
      <c r="W196" s="375"/>
      <c r="X196" s="375"/>
      <c r="Y196" s="375"/>
      <c r="Z196" s="375"/>
      <c r="AA196" s="375"/>
      <c r="AB196" s="375"/>
      <c r="AC196" s="375"/>
      <c r="AD196" s="375"/>
      <c r="AE196" s="375"/>
      <c r="AF196" s="375"/>
      <c r="AG196" s="375"/>
      <c r="AH196" s="375"/>
      <c r="AI196" s="375"/>
      <c r="AJ196" s="375"/>
      <c r="AK196" s="375"/>
      <c r="AL196" s="375"/>
      <c r="AM196" s="375"/>
      <c r="AN196" s="375"/>
      <c r="AO196" s="375"/>
      <c r="AP196" s="375"/>
      <c r="AQ196" s="375"/>
      <c r="AR196" s="375"/>
      <c r="AS196" s="375"/>
      <c r="AT196" s="375"/>
      <c r="AU196" s="375"/>
      <c r="AV196" s="375"/>
      <c r="AW196" s="375"/>
    </row>
    <row r="197" spans="1:51" ht="10.5" customHeight="1" x14ac:dyDescent="0.2">
      <c r="A197" s="483"/>
      <c r="B197" s="480">
        <f>MAX($B$22:B196)+0.01</f>
        <v>202.06</v>
      </c>
      <c r="C197" s="1046" t="s">
        <v>691</v>
      </c>
      <c r="D197" s="997"/>
      <c r="E197" s="997"/>
      <c r="F197" s="1000"/>
      <c r="G197" s="514"/>
      <c r="H197" s="751"/>
      <c r="I197" s="865"/>
      <c r="J197" s="856"/>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c r="AW197" s="37"/>
    </row>
    <row r="198" spans="1:51" x14ac:dyDescent="0.2">
      <c r="A198" s="483"/>
      <c r="B198" s="480"/>
      <c r="C198" s="30"/>
      <c r="D198" s="78"/>
      <c r="E198" s="78"/>
      <c r="F198" s="787"/>
      <c r="G198" s="514"/>
      <c r="H198" s="751"/>
      <c r="I198" s="865"/>
      <c r="J198" s="856"/>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37"/>
      <c r="AU198" s="37"/>
      <c r="AV198" s="37"/>
      <c r="AW198" s="37"/>
    </row>
    <row r="199" spans="1:51" ht="90.75" customHeight="1" x14ac:dyDescent="0.2">
      <c r="A199" s="483"/>
      <c r="B199" s="480"/>
      <c r="C199" s="30" t="s">
        <v>495</v>
      </c>
      <c r="D199" s="993" t="s">
        <v>803</v>
      </c>
      <c r="E199" s="993"/>
      <c r="F199" s="1005"/>
      <c r="G199" s="768" t="s">
        <v>506</v>
      </c>
      <c r="H199" s="309">
        <v>900</v>
      </c>
      <c r="I199" s="865"/>
      <c r="J199" s="856">
        <f>H199*I199</f>
        <v>0</v>
      </c>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c r="AR199" s="37"/>
      <c r="AS199" s="37"/>
      <c r="AT199" s="37"/>
      <c r="AU199" s="37"/>
      <c r="AV199" s="37"/>
      <c r="AW199" s="37"/>
    </row>
    <row r="200" spans="1:51" x14ac:dyDescent="0.2">
      <c r="A200" s="483"/>
      <c r="B200" s="473"/>
      <c r="C200" s="506"/>
      <c r="D200" s="784"/>
      <c r="E200" s="784"/>
      <c r="F200" s="785"/>
      <c r="G200" s="514"/>
      <c r="H200" s="751"/>
      <c r="I200" s="865"/>
      <c r="J200" s="856"/>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c r="AQ200" s="37"/>
      <c r="AR200" s="37"/>
      <c r="AS200" s="37"/>
      <c r="AT200" s="37"/>
      <c r="AU200" s="37"/>
      <c r="AV200" s="37"/>
      <c r="AW200" s="37"/>
    </row>
    <row r="201" spans="1:51" x14ac:dyDescent="0.2">
      <c r="A201" s="483" t="s">
        <v>516</v>
      </c>
      <c r="B201" s="394">
        <f>MAX($B$18:B200)+0.01</f>
        <v>202.07</v>
      </c>
      <c r="C201" s="1007" t="s">
        <v>517</v>
      </c>
      <c r="D201" s="997"/>
      <c r="E201" s="997"/>
      <c r="F201" s="998"/>
      <c r="G201" s="783"/>
      <c r="H201" s="751"/>
      <c r="I201" s="869"/>
      <c r="J201" s="860"/>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c r="AT201" s="37"/>
      <c r="AU201" s="37"/>
      <c r="AV201" s="37"/>
      <c r="AW201" s="37"/>
    </row>
    <row r="202" spans="1:51" s="376" customFormat="1" x14ac:dyDescent="0.2">
      <c r="A202" s="477"/>
      <c r="B202" s="479"/>
      <c r="C202" s="485"/>
      <c r="D202" s="78"/>
      <c r="E202" s="78"/>
      <c r="F202" s="79"/>
      <c r="G202" s="520"/>
      <c r="H202" s="751"/>
      <c r="I202" s="869"/>
      <c r="J202" s="860"/>
      <c r="K202" s="375"/>
      <c r="L202" s="375"/>
      <c r="M202" s="375"/>
      <c r="N202" s="375"/>
      <c r="O202" s="375"/>
      <c r="P202" s="375"/>
      <c r="Q202" s="375"/>
      <c r="R202" s="375"/>
      <c r="S202" s="375"/>
      <c r="T202" s="375"/>
      <c r="U202" s="375"/>
      <c r="V202" s="375"/>
      <c r="W202" s="375"/>
      <c r="X202" s="375"/>
      <c r="Y202" s="375"/>
      <c r="Z202" s="375"/>
      <c r="AA202" s="375"/>
      <c r="AB202" s="375"/>
      <c r="AC202" s="375"/>
      <c r="AD202" s="375"/>
      <c r="AE202" s="375"/>
      <c r="AF202" s="375"/>
      <c r="AG202" s="375"/>
      <c r="AH202" s="375"/>
      <c r="AI202" s="375"/>
      <c r="AJ202" s="375"/>
      <c r="AK202" s="375"/>
      <c r="AL202" s="375"/>
      <c r="AM202" s="375"/>
      <c r="AN202" s="375"/>
      <c r="AO202" s="375"/>
      <c r="AP202" s="375"/>
      <c r="AQ202" s="375"/>
      <c r="AR202" s="375"/>
      <c r="AS202" s="375"/>
      <c r="AT202" s="375"/>
      <c r="AU202" s="375"/>
      <c r="AV202" s="375"/>
      <c r="AW202" s="375"/>
    </row>
    <row r="203" spans="1:51" s="386" customFormat="1" x14ac:dyDescent="0.2">
      <c r="A203" s="477"/>
      <c r="B203" s="486"/>
      <c r="C203" s="487" t="s">
        <v>495</v>
      </c>
      <c r="D203" s="1008" t="s">
        <v>778</v>
      </c>
      <c r="E203" s="1008"/>
      <c r="F203" s="1045"/>
      <c r="G203" s="735"/>
      <c r="H203" s="484"/>
      <c r="I203" s="869"/>
      <c r="J203" s="858"/>
    </row>
    <row r="204" spans="1:51" s="386" customFormat="1" x14ac:dyDescent="0.2">
      <c r="A204" s="477"/>
      <c r="B204" s="486"/>
      <c r="C204" s="46"/>
      <c r="D204" s="89"/>
      <c r="E204" s="89"/>
      <c r="F204" s="714"/>
      <c r="G204" s="735"/>
      <c r="H204" s="701"/>
      <c r="I204" s="869"/>
      <c r="J204" s="858"/>
    </row>
    <row r="205" spans="1:51" s="376" customFormat="1" ht="51.75" customHeight="1" x14ac:dyDescent="0.2">
      <c r="A205" s="457"/>
      <c r="B205" s="488"/>
      <c r="C205" s="56"/>
      <c r="D205" s="30" t="s">
        <v>495</v>
      </c>
      <c r="E205" s="958" t="s">
        <v>697</v>
      </c>
      <c r="F205" s="958"/>
      <c r="G205" s="520" t="s">
        <v>506</v>
      </c>
      <c r="H205" s="489">
        <v>300</v>
      </c>
      <c r="I205" s="867"/>
      <c r="J205" s="856">
        <f>H205*I205</f>
        <v>0</v>
      </c>
      <c r="K205" s="375"/>
      <c r="L205" s="375"/>
      <c r="M205" s="375"/>
      <c r="N205" s="375"/>
      <c r="O205" s="375"/>
      <c r="P205" s="375"/>
      <c r="Q205" s="375"/>
      <c r="R205" s="375"/>
      <c r="S205" s="375"/>
      <c r="T205" s="375"/>
      <c r="U205" s="375"/>
      <c r="V205" s="375"/>
      <c r="W205" s="375"/>
      <c r="X205" s="375"/>
      <c r="Y205" s="375"/>
      <c r="Z205" s="375"/>
      <c r="AA205" s="375"/>
      <c r="AB205" s="375"/>
      <c r="AC205" s="375"/>
      <c r="AD205" s="375"/>
      <c r="AE205" s="375"/>
      <c r="AF205" s="375"/>
      <c r="AG205" s="375"/>
      <c r="AH205" s="375"/>
      <c r="AI205" s="375"/>
      <c r="AJ205" s="375"/>
      <c r="AK205" s="375"/>
      <c r="AL205" s="375"/>
      <c r="AM205" s="375"/>
      <c r="AN205" s="375"/>
      <c r="AO205" s="375"/>
      <c r="AP205" s="375"/>
      <c r="AQ205" s="375"/>
      <c r="AR205" s="375"/>
      <c r="AS205" s="375"/>
      <c r="AT205" s="375"/>
      <c r="AU205" s="375"/>
      <c r="AV205" s="375"/>
      <c r="AW205" s="375"/>
    </row>
    <row r="206" spans="1:51" s="376" customFormat="1" x14ac:dyDescent="0.2">
      <c r="A206" s="457"/>
      <c r="B206" s="470"/>
      <c r="C206" s="796"/>
      <c r="D206" s="30"/>
      <c r="E206" s="80"/>
      <c r="F206" s="790"/>
      <c r="G206" s="783"/>
      <c r="H206" s="751"/>
      <c r="I206" s="867"/>
      <c r="J206" s="858"/>
      <c r="K206" s="375"/>
      <c r="L206" s="375"/>
      <c r="M206" s="375"/>
      <c r="N206" s="375"/>
      <c r="O206" s="375"/>
      <c r="P206" s="375"/>
      <c r="Q206" s="375"/>
      <c r="R206" s="375"/>
      <c r="S206" s="375"/>
      <c r="T206" s="375"/>
      <c r="U206" s="375"/>
      <c r="V206" s="375"/>
      <c r="W206" s="375"/>
      <c r="X206" s="375"/>
      <c r="Y206" s="375"/>
      <c r="Z206" s="375"/>
      <c r="AA206" s="375"/>
      <c r="AB206" s="375"/>
      <c r="AC206" s="375"/>
      <c r="AD206" s="375"/>
      <c r="AE206" s="375"/>
      <c r="AF206" s="375"/>
      <c r="AG206" s="375"/>
      <c r="AH206" s="375"/>
      <c r="AI206" s="375"/>
      <c r="AJ206" s="375"/>
      <c r="AK206" s="375"/>
      <c r="AL206" s="375"/>
      <c r="AM206" s="375"/>
      <c r="AN206" s="375"/>
      <c r="AO206" s="375"/>
      <c r="AP206" s="375"/>
      <c r="AQ206" s="375"/>
      <c r="AR206" s="375"/>
      <c r="AS206" s="375"/>
      <c r="AT206" s="375"/>
      <c r="AU206" s="375"/>
      <c r="AV206" s="375"/>
      <c r="AW206" s="375"/>
    </row>
    <row r="207" spans="1:51" s="376" customFormat="1" ht="78" customHeight="1" x14ac:dyDescent="0.2">
      <c r="A207" s="457"/>
      <c r="B207" s="488"/>
      <c r="C207" s="56"/>
      <c r="D207" s="30" t="s">
        <v>496</v>
      </c>
      <c r="E207" s="958" t="s">
        <v>972</v>
      </c>
      <c r="F207" s="958"/>
      <c r="G207" s="520" t="s">
        <v>686</v>
      </c>
      <c r="H207" s="489">
        <v>200</v>
      </c>
      <c r="I207" s="867"/>
      <c r="J207" s="856">
        <f>H207*I207</f>
        <v>0</v>
      </c>
      <c r="K207" s="375"/>
      <c r="L207" s="375"/>
      <c r="M207" s="375"/>
      <c r="N207" s="375"/>
      <c r="O207" s="375"/>
      <c r="P207" s="375"/>
      <c r="Q207" s="375"/>
      <c r="R207" s="375"/>
      <c r="S207" s="375"/>
      <c r="T207" s="375"/>
      <c r="U207" s="375"/>
      <c r="V207" s="375"/>
      <c r="W207" s="375"/>
      <c r="X207" s="375"/>
      <c r="Y207" s="375"/>
      <c r="Z207" s="375"/>
      <c r="AA207" s="375"/>
      <c r="AB207" s="375"/>
      <c r="AC207" s="375"/>
      <c r="AD207" s="375"/>
      <c r="AE207" s="375"/>
      <c r="AF207" s="375"/>
      <c r="AG207" s="375"/>
      <c r="AH207" s="375"/>
      <c r="AI207" s="375"/>
      <c r="AJ207" s="375"/>
      <c r="AK207" s="375"/>
      <c r="AL207" s="375"/>
      <c r="AM207" s="375"/>
      <c r="AN207" s="375"/>
      <c r="AO207" s="375"/>
      <c r="AP207" s="375"/>
      <c r="AQ207" s="375"/>
      <c r="AR207" s="375"/>
      <c r="AS207" s="375"/>
      <c r="AT207" s="375"/>
      <c r="AU207" s="375"/>
      <c r="AV207" s="375"/>
      <c r="AW207" s="375"/>
    </row>
    <row r="208" spans="1:51" s="376" customFormat="1" x14ac:dyDescent="0.2">
      <c r="A208" s="457"/>
      <c r="B208" s="470"/>
      <c r="C208" s="796"/>
      <c r="D208" s="30"/>
      <c r="E208" s="80"/>
      <c r="F208" s="790"/>
      <c r="G208" s="783"/>
      <c r="H208" s="751"/>
      <c r="I208" s="867"/>
      <c r="J208" s="858"/>
      <c r="K208" s="375"/>
      <c r="L208" s="375"/>
      <c r="M208" s="375"/>
      <c r="N208" s="375"/>
      <c r="O208" s="375"/>
      <c r="P208" s="375"/>
      <c r="Q208" s="375"/>
      <c r="R208" s="375"/>
      <c r="S208" s="375"/>
      <c r="T208" s="375"/>
      <c r="U208" s="375"/>
      <c r="V208" s="375"/>
      <c r="W208" s="375"/>
      <c r="X208" s="375"/>
      <c r="Y208" s="375"/>
      <c r="Z208" s="375"/>
      <c r="AA208" s="375"/>
      <c r="AB208" s="375"/>
      <c r="AC208" s="375"/>
      <c r="AD208" s="375"/>
      <c r="AE208" s="375"/>
      <c r="AF208" s="375"/>
      <c r="AG208" s="375"/>
      <c r="AH208" s="375"/>
      <c r="AI208" s="375"/>
      <c r="AJ208" s="375"/>
      <c r="AK208" s="375"/>
      <c r="AL208" s="375"/>
      <c r="AM208" s="375"/>
      <c r="AN208" s="375"/>
      <c r="AO208" s="375"/>
      <c r="AP208" s="375"/>
      <c r="AQ208" s="375"/>
      <c r="AR208" s="375"/>
      <c r="AS208" s="375"/>
      <c r="AT208" s="375"/>
      <c r="AU208" s="375"/>
      <c r="AV208" s="375"/>
      <c r="AW208" s="375"/>
    </row>
    <row r="209" spans="1:49" s="390" customFormat="1" ht="85.9" customHeight="1" x14ac:dyDescent="0.2">
      <c r="A209" s="477"/>
      <c r="B209" s="490"/>
      <c r="C209" s="487" t="s">
        <v>496</v>
      </c>
      <c r="D209" s="1008" t="s">
        <v>1050</v>
      </c>
      <c r="E209" s="1008"/>
      <c r="F209" s="1045"/>
      <c r="G209" s="735"/>
      <c r="H209" s="484"/>
      <c r="I209" s="869"/>
      <c r="J209" s="858"/>
    </row>
    <row r="210" spans="1:49" s="390" customFormat="1" x14ac:dyDescent="0.2">
      <c r="A210" s="477"/>
      <c r="B210" s="490"/>
      <c r="C210" s="487"/>
      <c r="D210" s="89"/>
      <c r="E210" s="89"/>
      <c r="F210" s="714"/>
      <c r="G210" s="735"/>
      <c r="H210" s="484"/>
      <c r="I210" s="869"/>
      <c r="J210" s="858"/>
    </row>
    <row r="211" spans="1:49" s="135" customFormat="1" ht="38.25" customHeight="1" x14ac:dyDescent="0.2">
      <c r="A211" s="477"/>
      <c r="B211" s="479"/>
      <c r="C211" s="485"/>
      <c r="D211" s="46" t="s">
        <v>495</v>
      </c>
      <c r="E211" s="1008" t="s">
        <v>682</v>
      </c>
      <c r="F211" s="1045"/>
      <c r="G211" s="783" t="s">
        <v>518</v>
      </c>
      <c r="H211" s="489">
        <v>300</v>
      </c>
      <c r="I211" s="869"/>
      <c r="J211" s="856">
        <f>H211*I211</f>
        <v>0</v>
      </c>
      <c r="K211" s="134"/>
      <c r="L211" s="134"/>
      <c r="M211" s="134"/>
      <c r="N211" s="134"/>
      <c r="O211" s="134"/>
      <c r="P211" s="134"/>
      <c r="Q211" s="134"/>
      <c r="R211" s="134"/>
      <c r="S211" s="134"/>
      <c r="T211" s="134"/>
      <c r="U211" s="134"/>
      <c r="V211" s="134"/>
      <c r="W211" s="134"/>
      <c r="X211" s="134"/>
      <c r="Y211" s="134"/>
      <c r="Z211" s="134"/>
      <c r="AA211" s="134"/>
      <c r="AB211" s="134"/>
      <c r="AC211" s="134"/>
      <c r="AD211" s="134"/>
      <c r="AE211" s="134"/>
      <c r="AF211" s="134"/>
      <c r="AG211" s="134"/>
      <c r="AH211" s="134"/>
      <c r="AI211" s="134"/>
      <c r="AJ211" s="134"/>
      <c r="AK211" s="134"/>
      <c r="AL211" s="134"/>
      <c r="AM211" s="134"/>
      <c r="AN211" s="134"/>
      <c r="AO211" s="134"/>
      <c r="AP211" s="134"/>
      <c r="AQ211" s="134"/>
      <c r="AR211" s="134"/>
      <c r="AS211" s="134"/>
      <c r="AT211" s="134"/>
      <c r="AU211" s="134"/>
      <c r="AV211" s="134"/>
      <c r="AW211" s="134"/>
    </row>
    <row r="212" spans="1:49" ht="26.25" customHeight="1" x14ac:dyDescent="0.2">
      <c r="A212" s="594"/>
      <c r="B212" s="470"/>
      <c r="C212" s="485"/>
      <c r="D212" s="30"/>
      <c r="E212" s="30"/>
      <c r="F212" s="794"/>
      <c r="G212" s="797"/>
      <c r="H212" s="751"/>
      <c r="I212" s="869"/>
      <c r="J212" s="860"/>
      <c r="K212" s="43"/>
      <c r="L212" s="43"/>
      <c r="M212" s="43"/>
      <c r="N212" s="43"/>
      <c r="O212" s="43"/>
      <c r="P212" s="43"/>
      <c r="Q212" s="43"/>
      <c r="R212" s="43"/>
      <c r="S212" s="43"/>
      <c r="T212" s="43"/>
      <c r="U212" s="43"/>
      <c r="V212" s="43"/>
      <c r="W212" s="43"/>
      <c r="X212" s="43"/>
      <c r="Y212" s="43"/>
      <c r="Z212" s="43"/>
      <c r="AA212" s="43"/>
      <c r="AB212" s="43"/>
      <c r="AC212" s="43"/>
      <c r="AD212" s="43"/>
      <c r="AE212" s="43"/>
      <c r="AF212" s="43"/>
      <c r="AG212" s="43"/>
      <c r="AH212" s="43"/>
      <c r="AI212" s="43"/>
      <c r="AJ212" s="43"/>
      <c r="AK212" s="43"/>
      <c r="AL212" s="43"/>
      <c r="AM212" s="43"/>
      <c r="AN212" s="43"/>
      <c r="AO212" s="43"/>
      <c r="AP212" s="43"/>
      <c r="AQ212" s="43"/>
      <c r="AR212" s="43"/>
      <c r="AS212" s="43"/>
      <c r="AT212" s="43"/>
      <c r="AU212" s="43"/>
      <c r="AV212" s="43"/>
      <c r="AW212" s="43"/>
    </row>
    <row r="213" spans="1:49" x14ac:dyDescent="0.2">
      <c r="A213" s="22"/>
      <c r="B213" s="23"/>
      <c r="C213" s="500"/>
      <c r="D213" s="39"/>
      <c r="E213" s="39"/>
      <c r="F213" s="38"/>
      <c r="G213" s="515"/>
      <c r="H213" s="313" t="str">
        <f t="shared" ref="H213:H218" si="5">IF($G213="","",SUM(K213:YQ213))</f>
        <v/>
      </c>
      <c r="I213" s="918"/>
      <c r="J213" s="855"/>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row>
    <row r="214" spans="1:49" x14ac:dyDescent="0.2">
      <c r="A214" s="457"/>
      <c r="B214" s="458" t="s">
        <v>499</v>
      </c>
      <c r="C214" s="6"/>
      <c r="D214" s="31"/>
      <c r="E214" s="31"/>
      <c r="F214" s="56"/>
      <c r="G214" s="764"/>
      <c r="H214" s="315" t="str">
        <f t="shared" si="5"/>
        <v/>
      </c>
      <c r="I214" s="867"/>
      <c r="J214" s="860">
        <f>SUM(J181:J212)</f>
        <v>0</v>
      </c>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c r="AS214" s="37"/>
      <c r="AT214" s="37"/>
      <c r="AU214" s="37"/>
      <c r="AV214" s="37"/>
      <c r="AW214" s="37"/>
    </row>
    <row r="215" spans="1:49" x14ac:dyDescent="0.2">
      <c r="A215" s="139"/>
      <c r="B215" s="140"/>
      <c r="C215" s="501"/>
      <c r="D215" s="36"/>
      <c r="E215" s="36"/>
      <c r="F215" s="35"/>
      <c r="G215" s="516"/>
      <c r="H215" s="317" t="str">
        <f t="shared" si="5"/>
        <v/>
      </c>
      <c r="I215" s="920"/>
      <c r="J215" s="85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row>
    <row r="216" spans="1:49" ht="10.5" customHeight="1" x14ac:dyDescent="0.2">
      <c r="A216" s="457"/>
      <c r="B216" s="460"/>
      <c r="C216" s="6"/>
      <c r="D216" s="31"/>
      <c r="E216" s="31"/>
      <c r="F216" s="56"/>
      <c r="G216" s="764"/>
      <c r="H216" s="315" t="str">
        <f t="shared" si="5"/>
        <v/>
      </c>
      <c r="I216" s="867"/>
      <c r="J216" s="860"/>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row>
    <row r="217" spans="1:49" ht="10.5" customHeight="1" x14ac:dyDescent="0.2">
      <c r="A217" s="457"/>
      <c r="B217" s="458" t="s">
        <v>500</v>
      </c>
      <c r="C217" s="6"/>
      <c r="D217" s="31"/>
      <c r="E217" s="31"/>
      <c r="F217" s="56"/>
      <c r="G217" s="764"/>
      <c r="H217" s="315" t="str">
        <f t="shared" si="5"/>
        <v/>
      </c>
      <c r="I217" s="867"/>
      <c r="J217" s="860">
        <f>J214</f>
        <v>0</v>
      </c>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c r="AO217" s="37"/>
      <c r="AP217" s="37"/>
      <c r="AQ217" s="37"/>
      <c r="AR217" s="37"/>
      <c r="AS217" s="37"/>
      <c r="AT217" s="37"/>
      <c r="AU217" s="37"/>
      <c r="AV217" s="37"/>
      <c r="AW217" s="37"/>
    </row>
    <row r="218" spans="1:49" ht="10.5" customHeight="1" x14ac:dyDescent="0.2">
      <c r="A218" s="139"/>
      <c r="B218" s="140"/>
      <c r="C218" s="501"/>
      <c r="D218" s="36"/>
      <c r="E218" s="36"/>
      <c r="F218" s="35"/>
      <c r="G218" s="516"/>
      <c r="H218" s="317" t="str">
        <f t="shared" si="5"/>
        <v/>
      </c>
      <c r="I218" s="920"/>
      <c r="J218" s="85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c r="AO218" s="37"/>
      <c r="AP218" s="37"/>
      <c r="AQ218" s="37"/>
      <c r="AR218" s="37"/>
      <c r="AS218" s="37"/>
      <c r="AT218" s="37"/>
      <c r="AU218" s="37"/>
      <c r="AV218" s="37"/>
      <c r="AW218" s="37"/>
    </row>
    <row r="219" spans="1:49" s="376" customFormat="1" ht="9.75" customHeight="1" x14ac:dyDescent="0.2">
      <c r="A219" s="457"/>
      <c r="B219" s="488"/>
      <c r="C219" s="56"/>
      <c r="D219" s="30"/>
      <c r="E219" s="80"/>
      <c r="F219" s="790"/>
      <c r="G219" s="783"/>
      <c r="H219" s="751"/>
      <c r="I219" s="869"/>
      <c r="J219" s="860"/>
      <c r="K219" s="375"/>
      <c r="L219" s="375"/>
      <c r="M219" s="375"/>
      <c r="N219" s="375"/>
      <c r="O219" s="375"/>
      <c r="P219" s="375"/>
      <c r="Q219" s="375"/>
      <c r="R219" s="375"/>
      <c r="S219" s="375"/>
      <c r="T219" s="375"/>
      <c r="U219" s="375"/>
      <c r="V219" s="375"/>
      <c r="W219" s="375"/>
      <c r="X219" s="375"/>
      <c r="Y219" s="375"/>
      <c r="Z219" s="375"/>
      <c r="AA219" s="375"/>
      <c r="AB219" s="375"/>
      <c r="AC219" s="375"/>
      <c r="AD219" s="375"/>
      <c r="AE219" s="375"/>
      <c r="AF219" s="375"/>
      <c r="AG219" s="375"/>
      <c r="AH219" s="375"/>
      <c r="AI219" s="375"/>
      <c r="AJ219" s="375"/>
      <c r="AK219" s="375"/>
      <c r="AL219" s="375"/>
      <c r="AM219" s="375"/>
      <c r="AN219" s="375"/>
      <c r="AO219" s="375"/>
      <c r="AP219" s="375"/>
      <c r="AQ219" s="375"/>
      <c r="AR219" s="375"/>
      <c r="AS219" s="375"/>
      <c r="AT219" s="375"/>
      <c r="AU219" s="375"/>
      <c r="AV219" s="375"/>
      <c r="AW219" s="375"/>
    </row>
    <row r="220" spans="1:49" s="135" customFormat="1" ht="51.75" customHeight="1" x14ac:dyDescent="0.2">
      <c r="A220" s="477"/>
      <c r="B220" s="469"/>
      <c r="C220" s="485" t="s">
        <v>497</v>
      </c>
      <c r="D220" s="958" t="s">
        <v>681</v>
      </c>
      <c r="E220" s="958"/>
      <c r="F220" s="1001"/>
      <c r="G220" s="517"/>
      <c r="H220" s="489"/>
      <c r="I220" s="869"/>
      <c r="J220" s="860"/>
      <c r="K220" s="134"/>
      <c r="L220" s="134"/>
      <c r="M220" s="134"/>
      <c r="N220" s="134"/>
      <c r="O220" s="134"/>
      <c r="P220" s="134"/>
      <c r="Q220" s="134"/>
      <c r="R220" s="134"/>
      <c r="S220" s="134"/>
      <c r="T220" s="134"/>
      <c r="U220" s="134"/>
      <c r="V220" s="134"/>
      <c r="W220" s="134"/>
      <c r="X220" s="134"/>
      <c r="Y220" s="134"/>
      <c r="Z220" s="134"/>
      <c r="AA220" s="134"/>
      <c r="AB220" s="134"/>
      <c r="AC220" s="134"/>
      <c r="AD220" s="134"/>
      <c r="AE220" s="134"/>
      <c r="AF220" s="134"/>
      <c r="AG220" s="134"/>
      <c r="AH220" s="134"/>
      <c r="AI220" s="134"/>
      <c r="AJ220" s="134"/>
      <c r="AK220" s="134"/>
      <c r="AL220" s="134"/>
      <c r="AM220" s="134"/>
      <c r="AN220" s="134"/>
      <c r="AO220" s="134"/>
      <c r="AP220" s="134"/>
      <c r="AQ220" s="134"/>
      <c r="AR220" s="134"/>
      <c r="AS220" s="134"/>
      <c r="AT220" s="134"/>
      <c r="AU220" s="134"/>
      <c r="AV220" s="134"/>
      <c r="AW220" s="134"/>
    </row>
    <row r="221" spans="1:49" s="135" customFormat="1" ht="10.5" customHeight="1" x14ac:dyDescent="0.2">
      <c r="A221" s="477"/>
      <c r="B221" s="469"/>
      <c r="C221" s="485"/>
      <c r="D221" s="80"/>
      <c r="E221" s="80"/>
      <c r="F221" s="790"/>
      <c r="G221" s="517"/>
      <c r="H221" s="489"/>
      <c r="I221" s="869"/>
      <c r="J221" s="860"/>
      <c r="K221" s="134"/>
      <c r="L221" s="134"/>
      <c r="M221" s="134"/>
      <c r="N221" s="134"/>
      <c r="O221" s="134"/>
      <c r="P221" s="134"/>
      <c r="Q221" s="134"/>
      <c r="R221" s="134"/>
      <c r="S221" s="134"/>
      <c r="T221" s="134"/>
      <c r="U221" s="134"/>
      <c r="V221" s="134"/>
      <c r="W221" s="134"/>
      <c r="X221" s="134"/>
      <c r="Y221" s="134"/>
      <c r="Z221" s="134"/>
      <c r="AA221" s="134"/>
      <c r="AB221" s="134"/>
      <c r="AC221" s="134"/>
      <c r="AD221" s="134"/>
      <c r="AE221" s="134"/>
      <c r="AF221" s="134"/>
      <c r="AG221" s="134"/>
      <c r="AH221" s="134"/>
      <c r="AI221" s="134"/>
      <c r="AJ221" s="134"/>
      <c r="AK221" s="134"/>
      <c r="AL221" s="134"/>
      <c r="AM221" s="134"/>
      <c r="AN221" s="134"/>
      <c r="AO221" s="134"/>
      <c r="AP221" s="134"/>
      <c r="AQ221" s="134"/>
      <c r="AR221" s="134"/>
      <c r="AS221" s="134"/>
      <c r="AT221" s="134"/>
      <c r="AU221" s="134"/>
      <c r="AV221" s="134"/>
      <c r="AW221" s="134"/>
    </row>
    <row r="222" spans="1:49" s="135" customFormat="1" ht="37.5" customHeight="1" x14ac:dyDescent="0.2">
      <c r="A222" s="477"/>
      <c r="B222" s="469"/>
      <c r="C222" s="485"/>
      <c r="D222" s="30" t="s">
        <v>495</v>
      </c>
      <c r="E222" s="958" t="s">
        <v>682</v>
      </c>
      <c r="F222" s="1001"/>
      <c r="G222" s="783" t="s">
        <v>506</v>
      </c>
      <c r="H222" s="489">
        <v>260</v>
      </c>
      <c r="I222" s="869"/>
      <c r="J222" s="856">
        <f>H222*I222</f>
        <v>0</v>
      </c>
      <c r="K222" s="134"/>
      <c r="L222" s="134"/>
      <c r="M222" s="134"/>
      <c r="N222" s="134"/>
      <c r="O222" s="134"/>
      <c r="P222" s="134"/>
      <c r="Q222" s="134"/>
      <c r="R222" s="134"/>
      <c r="S222" s="134"/>
      <c r="T222" s="134"/>
      <c r="U222" s="134"/>
      <c r="V222" s="134"/>
      <c r="W222" s="134"/>
      <c r="X222" s="134"/>
      <c r="Y222" s="134"/>
      <c r="Z222" s="134"/>
      <c r="AA222" s="134"/>
      <c r="AB222" s="134"/>
      <c r="AC222" s="134"/>
      <c r="AD222" s="134"/>
      <c r="AE222" s="134"/>
      <c r="AF222" s="134"/>
      <c r="AG222" s="134"/>
      <c r="AH222" s="134"/>
      <c r="AI222" s="134"/>
      <c r="AJ222" s="134"/>
      <c r="AK222" s="134"/>
      <c r="AL222" s="134"/>
      <c r="AM222" s="134"/>
      <c r="AN222" s="134"/>
      <c r="AO222" s="134"/>
      <c r="AP222" s="134"/>
      <c r="AQ222" s="134"/>
      <c r="AR222" s="134"/>
      <c r="AS222" s="134"/>
      <c r="AT222" s="134"/>
      <c r="AU222" s="134"/>
      <c r="AV222" s="134"/>
      <c r="AW222" s="134"/>
    </row>
    <row r="223" spans="1:49" s="135" customFormat="1" ht="10.5" customHeight="1" x14ac:dyDescent="0.2">
      <c r="A223" s="477"/>
      <c r="B223" s="469"/>
      <c r="C223" s="485"/>
      <c r="D223" s="80"/>
      <c r="E223" s="80"/>
      <c r="F223" s="790"/>
      <c r="G223" s="517"/>
      <c r="H223" s="489"/>
      <c r="I223" s="869"/>
      <c r="J223" s="860"/>
      <c r="K223" s="134"/>
      <c r="L223" s="134"/>
      <c r="M223" s="134"/>
      <c r="N223" s="134"/>
      <c r="O223" s="134"/>
      <c r="P223" s="134"/>
      <c r="Q223" s="134"/>
      <c r="R223" s="134"/>
      <c r="S223" s="134"/>
      <c r="T223" s="134"/>
      <c r="U223" s="134"/>
      <c r="V223" s="134"/>
      <c r="W223" s="134"/>
      <c r="X223" s="134"/>
      <c r="Y223" s="134"/>
      <c r="Z223" s="134"/>
      <c r="AA223" s="134"/>
      <c r="AB223" s="134"/>
      <c r="AC223" s="134"/>
      <c r="AD223" s="134"/>
      <c r="AE223" s="134"/>
      <c r="AF223" s="134"/>
      <c r="AG223" s="134"/>
      <c r="AH223" s="134"/>
      <c r="AI223" s="134"/>
      <c r="AJ223" s="134"/>
      <c r="AK223" s="134"/>
      <c r="AL223" s="134"/>
      <c r="AM223" s="134"/>
      <c r="AN223" s="134"/>
      <c r="AO223" s="134"/>
      <c r="AP223" s="134"/>
      <c r="AQ223" s="134"/>
      <c r="AR223" s="134"/>
      <c r="AS223" s="134"/>
      <c r="AT223" s="134"/>
      <c r="AU223" s="134"/>
      <c r="AV223" s="134"/>
      <c r="AW223" s="134"/>
    </row>
    <row r="224" spans="1:49" s="376" customFormat="1" x14ac:dyDescent="0.2">
      <c r="A224" s="477" t="s">
        <v>519</v>
      </c>
      <c r="B224" s="488">
        <f>MAX($B$18:B211)+0.01</f>
        <v>202.08</v>
      </c>
      <c r="C224" s="1046" t="s">
        <v>520</v>
      </c>
      <c r="D224" s="997"/>
      <c r="E224" s="997"/>
      <c r="F224" s="998"/>
      <c r="G224" s="783"/>
      <c r="H224" s="751"/>
      <c r="I224" s="869"/>
      <c r="J224" s="860"/>
      <c r="K224" s="375"/>
      <c r="L224" s="375"/>
      <c r="M224" s="375"/>
      <c r="N224" s="375"/>
      <c r="O224" s="375"/>
      <c r="P224" s="375"/>
      <c r="Q224" s="375"/>
      <c r="R224" s="375"/>
      <c r="S224" s="375"/>
      <c r="T224" s="375"/>
      <c r="U224" s="375"/>
      <c r="V224" s="375"/>
      <c r="W224" s="375"/>
      <c r="X224" s="375"/>
      <c r="Y224" s="375"/>
      <c r="Z224" s="375"/>
      <c r="AA224" s="375"/>
      <c r="AB224" s="375"/>
      <c r="AC224" s="375"/>
      <c r="AD224" s="375"/>
      <c r="AE224" s="375"/>
      <c r="AF224" s="375"/>
      <c r="AG224" s="375"/>
      <c r="AH224" s="375"/>
      <c r="AI224" s="375"/>
      <c r="AJ224" s="375"/>
      <c r="AK224" s="375"/>
      <c r="AL224" s="375"/>
      <c r="AM224" s="375"/>
      <c r="AN224" s="375"/>
      <c r="AO224" s="375"/>
      <c r="AP224" s="375"/>
      <c r="AQ224" s="375"/>
      <c r="AR224" s="375"/>
      <c r="AS224" s="375"/>
      <c r="AT224" s="375"/>
      <c r="AU224" s="375"/>
      <c r="AV224" s="375"/>
      <c r="AW224" s="375"/>
    </row>
    <row r="225" spans="1:49" s="376" customFormat="1" ht="8.25" customHeight="1" x14ac:dyDescent="0.2">
      <c r="A225" s="477"/>
      <c r="B225" s="469"/>
      <c r="C225" s="477"/>
      <c r="D225" s="30"/>
      <c r="E225" s="80"/>
      <c r="F225" s="790"/>
      <c r="G225" s="798"/>
      <c r="H225" s="751"/>
      <c r="I225" s="869"/>
      <c r="J225" s="860"/>
      <c r="K225" s="375"/>
      <c r="L225" s="375"/>
      <c r="M225" s="375"/>
      <c r="N225" s="375"/>
      <c r="O225" s="375"/>
      <c r="P225" s="375"/>
      <c r="Q225" s="375"/>
      <c r="R225" s="375"/>
      <c r="S225" s="375"/>
      <c r="T225" s="375"/>
      <c r="U225" s="375"/>
      <c r="V225" s="375"/>
      <c r="W225" s="375"/>
      <c r="X225" s="375"/>
      <c r="Y225" s="375"/>
      <c r="Z225" s="375"/>
      <c r="AA225" s="375"/>
      <c r="AB225" s="375"/>
      <c r="AC225" s="375"/>
      <c r="AD225" s="375"/>
      <c r="AE225" s="375"/>
      <c r="AF225" s="375"/>
      <c r="AG225" s="375"/>
      <c r="AH225" s="375"/>
      <c r="AI225" s="375"/>
      <c r="AJ225" s="375"/>
      <c r="AK225" s="375"/>
      <c r="AL225" s="375"/>
      <c r="AM225" s="375"/>
      <c r="AN225" s="375"/>
      <c r="AO225" s="375"/>
      <c r="AP225" s="375"/>
      <c r="AQ225" s="375"/>
      <c r="AR225" s="375"/>
      <c r="AS225" s="375"/>
      <c r="AT225" s="375"/>
      <c r="AU225" s="375"/>
      <c r="AV225" s="375"/>
      <c r="AW225" s="375"/>
    </row>
    <row r="226" spans="1:49" s="376" customFormat="1" x14ac:dyDescent="0.2">
      <c r="A226" s="799"/>
      <c r="B226" s="799"/>
      <c r="C226" s="487" t="s">
        <v>495</v>
      </c>
      <c r="D226" s="997" t="s">
        <v>677</v>
      </c>
      <c r="E226" s="997"/>
      <c r="F226" s="1000"/>
      <c r="G226" s="520"/>
      <c r="H226" s="751"/>
      <c r="I226" s="869"/>
      <c r="J226" s="860"/>
      <c r="K226" s="375"/>
      <c r="L226" s="375"/>
      <c r="M226" s="375"/>
      <c r="N226" s="375"/>
      <c r="O226" s="375"/>
      <c r="P226" s="375"/>
      <c r="Q226" s="375"/>
      <c r="R226" s="375"/>
      <c r="S226" s="375"/>
      <c r="T226" s="375"/>
      <c r="U226" s="375"/>
      <c r="V226" s="375"/>
      <c r="W226" s="375"/>
      <c r="X226" s="375"/>
      <c r="Y226" s="375"/>
      <c r="Z226" s="375"/>
      <c r="AA226" s="375"/>
      <c r="AB226" s="375"/>
      <c r="AC226" s="375"/>
      <c r="AD226" s="375"/>
      <c r="AE226" s="375"/>
      <c r="AF226" s="375"/>
      <c r="AG226" s="375"/>
      <c r="AH226" s="375"/>
      <c r="AI226" s="375"/>
      <c r="AJ226" s="375"/>
      <c r="AK226" s="375"/>
      <c r="AL226" s="375"/>
      <c r="AM226" s="375"/>
      <c r="AN226" s="375"/>
      <c r="AO226" s="375"/>
      <c r="AP226" s="375"/>
      <c r="AQ226" s="375"/>
      <c r="AR226" s="375"/>
      <c r="AS226" s="375"/>
      <c r="AT226" s="375"/>
      <c r="AU226" s="375"/>
      <c r="AV226" s="375"/>
      <c r="AW226" s="375"/>
    </row>
    <row r="227" spans="1:49" s="376" customFormat="1" ht="9.75" customHeight="1" x14ac:dyDescent="0.2">
      <c r="A227" s="799"/>
      <c r="B227" s="799"/>
      <c r="C227" s="487"/>
      <c r="D227" s="81"/>
      <c r="E227" s="81"/>
      <c r="F227" s="782"/>
      <c r="G227" s="520"/>
      <c r="H227" s="751"/>
      <c r="I227" s="869"/>
      <c r="J227" s="860"/>
      <c r="K227" s="375"/>
      <c r="L227" s="375"/>
      <c r="M227" s="375"/>
      <c r="N227" s="375"/>
      <c r="O227" s="375"/>
      <c r="P227" s="375"/>
      <c r="Q227" s="375"/>
      <c r="R227" s="375"/>
      <c r="S227" s="375"/>
      <c r="T227" s="375"/>
      <c r="U227" s="375"/>
      <c r="V227" s="375"/>
      <c r="W227" s="375"/>
      <c r="X227" s="375"/>
      <c r="Y227" s="375"/>
      <c r="Z227" s="375"/>
      <c r="AA227" s="375"/>
      <c r="AB227" s="375"/>
      <c r="AC227" s="375"/>
      <c r="AD227" s="375"/>
      <c r="AE227" s="375"/>
      <c r="AF227" s="375"/>
      <c r="AG227" s="375"/>
      <c r="AH227" s="375"/>
      <c r="AI227" s="375"/>
      <c r="AJ227" s="375"/>
      <c r="AK227" s="375"/>
      <c r="AL227" s="375"/>
      <c r="AM227" s="375"/>
      <c r="AN227" s="375"/>
      <c r="AO227" s="375"/>
      <c r="AP227" s="375"/>
      <c r="AQ227" s="375"/>
      <c r="AR227" s="375"/>
      <c r="AS227" s="375"/>
      <c r="AT227" s="375"/>
      <c r="AU227" s="375"/>
      <c r="AV227" s="375"/>
      <c r="AW227" s="375"/>
    </row>
    <row r="228" spans="1:49" s="376" customFormat="1" ht="39" customHeight="1" x14ac:dyDescent="0.2">
      <c r="A228" s="799"/>
      <c r="B228" s="799"/>
      <c r="C228" s="487"/>
      <c r="D228" s="46" t="s">
        <v>495</v>
      </c>
      <c r="E228" s="1008" t="s">
        <v>805</v>
      </c>
      <c r="F228" s="1045"/>
      <c r="G228" s="798" t="s">
        <v>511</v>
      </c>
      <c r="H228" s="751">
        <v>220</v>
      </c>
      <c r="I228" s="869"/>
      <c r="J228" s="856">
        <f>H228*I228</f>
        <v>0</v>
      </c>
      <c r="K228" s="375"/>
      <c r="L228" s="375"/>
      <c r="M228" s="375"/>
      <c r="N228" s="375"/>
      <c r="O228" s="375"/>
      <c r="P228" s="375"/>
      <c r="Q228" s="375"/>
      <c r="R228" s="375"/>
      <c r="S228" s="375"/>
      <c r="T228" s="375"/>
      <c r="U228" s="375"/>
      <c r="V228" s="375"/>
      <c r="W228" s="375"/>
      <c r="X228" s="375"/>
      <c r="Y228" s="375"/>
      <c r="Z228" s="375"/>
      <c r="AA228" s="375"/>
      <c r="AB228" s="375"/>
      <c r="AC228" s="375"/>
      <c r="AD228" s="375"/>
      <c r="AE228" s="375"/>
      <c r="AF228" s="375"/>
      <c r="AG228" s="375"/>
      <c r="AH228" s="375"/>
      <c r="AI228" s="375"/>
      <c r="AJ228" s="375"/>
      <c r="AK228" s="375"/>
      <c r="AL228" s="375"/>
      <c r="AM228" s="375"/>
      <c r="AN228" s="375"/>
      <c r="AO228" s="375"/>
      <c r="AP228" s="375"/>
      <c r="AQ228" s="375"/>
      <c r="AR228" s="375"/>
      <c r="AS228" s="375"/>
      <c r="AT228" s="375"/>
      <c r="AU228" s="375"/>
      <c r="AV228" s="375"/>
      <c r="AW228" s="375"/>
    </row>
    <row r="229" spans="1:49" s="376" customFormat="1" ht="11.25" customHeight="1" x14ac:dyDescent="0.2">
      <c r="A229" s="799"/>
      <c r="B229" s="799"/>
      <c r="C229" s="487"/>
      <c r="D229" s="46"/>
      <c r="E229" s="46"/>
      <c r="F229" s="782"/>
      <c r="G229" s="520"/>
      <c r="H229" s="751"/>
      <c r="I229" s="869"/>
      <c r="J229" s="860"/>
      <c r="K229" s="375"/>
      <c r="L229" s="375"/>
      <c r="M229" s="375"/>
      <c r="N229" s="375"/>
      <c r="O229" s="375"/>
      <c r="P229" s="375"/>
      <c r="Q229" s="375"/>
      <c r="R229" s="375"/>
      <c r="S229" s="375"/>
      <c r="T229" s="375"/>
      <c r="U229" s="375"/>
      <c r="V229" s="375"/>
      <c r="W229" s="375"/>
      <c r="X229" s="375"/>
      <c r="Y229" s="375"/>
      <c r="Z229" s="375"/>
      <c r="AA229" s="375"/>
      <c r="AB229" s="375"/>
      <c r="AC229" s="375"/>
      <c r="AD229" s="375"/>
      <c r="AE229" s="375"/>
      <c r="AF229" s="375"/>
      <c r="AG229" s="375"/>
      <c r="AH229" s="375"/>
      <c r="AI229" s="375"/>
      <c r="AJ229" s="375"/>
      <c r="AK229" s="375"/>
      <c r="AL229" s="375"/>
      <c r="AM229" s="375"/>
      <c r="AN229" s="375"/>
      <c r="AO229" s="375"/>
      <c r="AP229" s="375"/>
      <c r="AQ229" s="375"/>
      <c r="AR229" s="375"/>
      <c r="AS229" s="375"/>
      <c r="AT229" s="375"/>
      <c r="AU229" s="375"/>
      <c r="AV229" s="375"/>
      <c r="AW229" s="375"/>
    </row>
    <row r="230" spans="1:49" s="376" customFormat="1" ht="25.5" customHeight="1" x14ac:dyDescent="0.2">
      <c r="A230" s="477"/>
      <c r="B230" s="469"/>
      <c r="C230" s="485"/>
      <c r="D230" s="30" t="s">
        <v>496</v>
      </c>
      <c r="E230" s="958" t="s">
        <v>781</v>
      </c>
      <c r="F230" s="1001"/>
      <c r="G230" s="800" t="s">
        <v>506</v>
      </c>
      <c r="H230" s="489">
        <v>260</v>
      </c>
      <c r="I230" s="869"/>
      <c r="J230" s="856">
        <f>H230*I230</f>
        <v>0</v>
      </c>
      <c r="K230" s="375"/>
      <c r="L230" s="375"/>
      <c r="M230" s="375"/>
      <c r="N230" s="375"/>
      <c r="O230" s="375"/>
      <c r="P230" s="375"/>
      <c r="Q230" s="375"/>
      <c r="R230" s="375"/>
      <c r="S230" s="375"/>
      <c r="T230" s="375"/>
      <c r="U230" s="375"/>
      <c r="V230" s="375"/>
      <c r="W230" s="375"/>
      <c r="X230" s="375"/>
      <c r="Y230" s="375"/>
      <c r="Z230" s="375"/>
      <c r="AA230" s="375"/>
      <c r="AB230" s="375"/>
      <c r="AC230" s="375"/>
      <c r="AD230" s="375"/>
      <c r="AE230" s="375"/>
      <c r="AF230" s="375"/>
      <c r="AG230" s="375"/>
      <c r="AH230" s="375"/>
      <c r="AI230" s="375"/>
      <c r="AJ230" s="375"/>
      <c r="AK230" s="375"/>
      <c r="AL230" s="375"/>
      <c r="AM230" s="375"/>
      <c r="AN230" s="375"/>
      <c r="AO230" s="375"/>
      <c r="AP230" s="375"/>
      <c r="AQ230" s="375"/>
      <c r="AR230" s="375"/>
      <c r="AS230" s="375"/>
      <c r="AT230" s="375"/>
      <c r="AU230" s="375"/>
      <c r="AV230" s="375"/>
      <c r="AW230" s="375"/>
    </row>
    <row r="231" spans="1:49" s="376" customFormat="1" ht="10.5" customHeight="1" x14ac:dyDescent="0.2">
      <c r="A231" s="477"/>
      <c r="B231" s="469"/>
      <c r="C231" s="485"/>
      <c r="D231" s="30"/>
      <c r="E231" s="80"/>
      <c r="F231" s="790"/>
      <c r="G231" s="756"/>
      <c r="H231" s="489"/>
      <c r="I231" s="869"/>
      <c r="J231" s="860"/>
      <c r="K231" s="375"/>
      <c r="L231" s="375"/>
      <c r="M231" s="375"/>
      <c r="N231" s="375"/>
      <c r="O231" s="375"/>
      <c r="P231" s="375"/>
      <c r="Q231" s="375"/>
      <c r="R231" s="375"/>
      <c r="S231" s="375"/>
      <c r="T231" s="375"/>
      <c r="U231" s="375"/>
      <c r="V231" s="375"/>
      <c r="W231" s="375"/>
      <c r="X231" s="375"/>
      <c r="Y231" s="375"/>
      <c r="Z231" s="375"/>
      <c r="AA231" s="375"/>
      <c r="AB231" s="375"/>
      <c r="AC231" s="375"/>
      <c r="AD231" s="375"/>
      <c r="AE231" s="375"/>
      <c r="AF231" s="375"/>
      <c r="AG231" s="375"/>
      <c r="AH231" s="375"/>
      <c r="AI231" s="375"/>
      <c r="AJ231" s="375"/>
      <c r="AK231" s="375"/>
      <c r="AL231" s="375"/>
      <c r="AM231" s="375"/>
      <c r="AN231" s="375"/>
      <c r="AO231" s="375"/>
      <c r="AP231" s="375"/>
      <c r="AQ231" s="375"/>
      <c r="AR231" s="375"/>
      <c r="AS231" s="375"/>
      <c r="AT231" s="375"/>
      <c r="AU231" s="375"/>
      <c r="AV231" s="375"/>
      <c r="AW231" s="375"/>
    </row>
    <row r="232" spans="1:49" s="376" customFormat="1" ht="66" customHeight="1" x14ac:dyDescent="0.2">
      <c r="A232" s="477"/>
      <c r="B232" s="469"/>
      <c r="C232" s="485"/>
      <c r="D232" s="30" t="s">
        <v>497</v>
      </c>
      <c r="E232" s="993" t="s">
        <v>973</v>
      </c>
      <c r="F232" s="1006"/>
      <c r="G232" s="800" t="s">
        <v>506</v>
      </c>
      <c r="H232" s="489">
        <v>300</v>
      </c>
      <c r="I232" s="869"/>
      <c r="J232" s="856">
        <f>H232*I232</f>
        <v>0</v>
      </c>
      <c r="K232" s="375"/>
      <c r="L232" s="375"/>
      <c r="M232" s="375"/>
      <c r="N232" s="375"/>
      <c r="O232" s="375"/>
      <c r="P232" s="375"/>
      <c r="Q232" s="375"/>
      <c r="R232" s="375"/>
      <c r="S232" s="375"/>
      <c r="T232" s="375"/>
      <c r="U232" s="375"/>
      <c r="V232" s="375"/>
      <c r="W232" s="375"/>
      <c r="X232" s="375"/>
      <c r="Y232" s="375"/>
      <c r="Z232" s="375"/>
      <c r="AA232" s="375"/>
      <c r="AB232" s="375"/>
      <c r="AC232" s="375"/>
      <c r="AD232" s="375"/>
      <c r="AE232" s="375"/>
      <c r="AF232" s="375"/>
      <c r="AG232" s="375"/>
      <c r="AH232" s="375"/>
      <c r="AI232" s="375"/>
      <c r="AJ232" s="375"/>
      <c r="AK232" s="375"/>
      <c r="AL232" s="375"/>
      <c r="AM232" s="375"/>
      <c r="AN232" s="375"/>
      <c r="AO232" s="375"/>
      <c r="AP232" s="375"/>
      <c r="AQ232" s="375"/>
      <c r="AR232" s="375"/>
      <c r="AS232" s="375"/>
      <c r="AT232" s="375"/>
      <c r="AU232" s="375"/>
      <c r="AV232" s="375"/>
      <c r="AW232" s="375"/>
    </row>
    <row r="233" spans="1:49" ht="8.25" customHeight="1" x14ac:dyDescent="0.2">
      <c r="A233" s="477"/>
      <c r="B233" s="469"/>
      <c r="C233" s="485"/>
      <c r="D233" s="30"/>
      <c r="E233" s="78"/>
      <c r="F233" s="794"/>
      <c r="G233" s="756"/>
      <c r="H233" s="489"/>
      <c r="I233" s="869"/>
      <c r="J233" s="860"/>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c r="AO233" s="37"/>
      <c r="AP233" s="37"/>
      <c r="AQ233" s="37"/>
      <c r="AR233" s="37"/>
      <c r="AS233" s="37"/>
      <c r="AT233" s="37"/>
      <c r="AU233" s="37"/>
      <c r="AV233" s="37"/>
      <c r="AW233" s="37"/>
    </row>
    <row r="234" spans="1:49" ht="65.25" customHeight="1" x14ac:dyDescent="0.2">
      <c r="A234" s="477"/>
      <c r="B234" s="469"/>
      <c r="C234" s="485"/>
      <c r="D234" s="30" t="s">
        <v>498</v>
      </c>
      <c r="E234" s="993" t="s">
        <v>929</v>
      </c>
      <c r="F234" s="1006"/>
      <c r="G234" s="798" t="s">
        <v>686</v>
      </c>
      <c r="H234" s="489">
        <v>380</v>
      </c>
      <c r="I234" s="869"/>
      <c r="J234" s="856">
        <f>H234*I234</f>
        <v>0</v>
      </c>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c r="AL234" s="37"/>
      <c r="AM234" s="37"/>
      <c r="AN234" s="37"/>
      <c r="AO234" s="37"/>
      <c r="AP234" s="37"/>
      <c r="AQ234" s="37"/>
      <c r="AR234" s="37"/>
      <c r="AS234" s="37"/>
      <c r="AT234" s="37"/>
      <c r="AU234" s="37"/>
      <c r="AV234" s="37"/>
      <c r="AW234" s="37"/>
    </row>
    <row r="235" spans="1:49" ht="10.5" customHeight="1" x14ac:dyDescent="0.2">
      <c r="A235" s="477"/>
      <c r="B235" s="469"/>
      <c r="C235" s="485"/>
      <c r="D235" s="30"/>
      <c r="E235" s="78"/>
      <c r="F235" s="794"/>
      <c r="G235" s="756"/>
      <c r="H235" s="489"/>
      <c r="I235" s="869"/>
      <c r="J235" s="860"/>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c r="AK235" s="37"/>
      <c r="AL235" s="37"/>
      <c r="AM235" s="37"/>
      <c r="AN235" s="37"/>
      <c r="AO235" s="37"/>
      <c r="AP235" s="37"/>
      <c r="AQ235" s="37"/>
      <c r="AR235" s="37"/>
      <c r="AS235" s="37"/>
      <c r="AT235" s="37"/>
      <c r="AU235" s="37"/>
      <c r="AV235" s="37"/>
      <c r="AW235" s="37"/>
    </row>
    <row r="236" spans="1:49" x14ac:dyDescent="0.2">
      <c r="A236" s="477"/>
      <c r="B236" s="469"/>
      <c r="C236" s="485" t="s">
        <v>496</v>
      </c>
      <c r="D236" s="993" t="s">
        <v>692</v>
      </c>
      <c r="E236" s="993"/>
      <c r="F236" s="1006"/>
      <c r="G236" s="756"/>
      <c r="H236" s="489"/>
      <c r="I236" s="869"/>
      <c r="J236" s="860"/>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c r="AL236" s="37"/>
      <c r="AM236" s="37"/>
      <c r="AN236" s="37"/>
      <c r="AO236" s="37"/>
      <c r="AP236" s="37"/>
      <c r="AQ236" s="37"/>
      <c r="AR236" s="37"/>
      <c r="AS236" s="37"/>
      <c r="AT236" s="37"/>
      <c r="AU236" s="37"/>
      <c r="AV236" s="37"/>
      <c r="AW236" s="37"/>
    </row>
    <row r="237" spans="1:49" ht="9.75" customHeight="1" x14ac:dyDescent="0.2">
      <c r="A237" s="477"/>
      <c r="B237" s="469"/>
      <c r="C237" s="485"/>
      <c r="D237" s="30"/>
      <c r="E237" s="78"/>
      <c r="F237" s="794"/>
      <c r="G237" s="756"/>
      <c r="H237" s="489"/>
      <c r="I237" s="869"/>
      <c r="J237" s="860"/>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row>
    <row r="238" spans="1:49" x14ac:dyDescent="0.2">
      <c r="A238" s="477"/>
      <c r="B238" s="469"/>
      <c r="C238" s="485"/>
      <c r="D238" s="30" t="s">
        <v>495</v>
      </c>
      <c r="E238" s="993" t="s">
        <v>806</v>
      </c>
      <c r="F238" s="1006"/>
      <c r="G238" s="798" t="s">
        <v>511</v>
      </c>
      <c r="H238" s="751">
        <v>220</v>
      </c>
      <c r="I238" s="869"/>
      <c r="J238" s="856">
        <f>H238*I238</f>
        <v>0</v>
      </c>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c r="AL238" s="37"/>
      <c r="AM238" s="37"/>
      <c r="AN238" s="37"/>
      <c r="AO238" s="37"/>
      <c r="AP238" s="37"/>
      <c r="AQ238" s="37"/>
      <c r="AR238" s="37"/>
      <c r="AS238" s="37"/>
      <c r="AT238" s="37"/>
      <c r="AU238" s="37"/>
      <c r="AV238" s="37"/>
      <c r="AW238" s="37"/>
    </row>
    <row r="239" spans="1:49" ht="9.75" customHeight="1" x14ac:dyDescent="0.2">
      <c r="A239" s="477"/>
      <c r="B239" s="469"/>
      <c r="C239" s="485"/>
      <c r="D239" s="30"/>
      <c r="E239" s="78"/>
      <c r="F239" s="794"/>
      <c r="G239" s="798"/>
      <c r="H239" s="751"/>
      <c r="I239" s="869"/>
      <c r="J239" s="860"/>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c r="AK239" s="37"/>
      <c r="AL239" s="37"/>
      <c r="AM239" s="37"/>
      <c r="AN239" s="37"/>
      <c r="AO239" s="37"/>
      <c r="AP239" s="37"/>
      <c r="AQ239" s="37"/>
      <c r="AR239" s="37"/>
      <c r="AS239" s="37"/>
      <c r="AT239" s="37"/>
      <c r="AU239" s="37"/>
      <c r="AV239" s="37"/>
      <c r="AW239" s="37"/>
    </row>
    <row r="240" spans="1:49" s="135" customFormat="1" ht="78" customHeight="1" x14ac:dyDescent="0.2">
      <c r="A240" s="477"/>
      <c r="B240" s="469"/>
      <c r="C240" s="485"/>
      <c r="D240" s="30" t="s">
        <v>496</v>
      </c>
      <c r="E240" s="993" t="s">
        <v>927</v>
      </c>
      <c r="F240" s="1006"/>
      <c r="G240" s="798" t="s">
        <v>686</v>
      </c>
      <c r="H240" s="489">
        <v>380</v>
      </c>
      <c r="I240" s="869"/>
      <c r="J240" s="856">
        <f>H240*I240</f>
        <v>0</v>
      </c>
      <c r="K240" s="134"/>
      <c r="L240" s="134"/>
      <c r="M240" s="134"/>
      <c r="N240" s="134"/>
      <c r="O240" s="134"/>
      <c r="P240" s="134"/>
      <c r="Q240" s="134"/>
      <c r="R240" s="134"/>
      <c r="S240" s="134"/>
      <c r="T240" s="134"/>
      <c r="U240" s="134"/>
      <c r="V240" s="134"/>
      <c r="W240" s="134"/>
      <c r="X240" s="134"/>
      <c r="Y240" s="134"/>
      <c r="Z240" s="134"/>
      <c r="AA240" s="134"/>
      <c r="AB240" s="134"/>
      <c r="AC240" s="134"/>
      <c r="AD240" s="134"/>
      <c r="AE240" s="134"/>
      <c r="AF240" s="134"/>
      <c r="AG240" s="134"/>
      <c r="AH240" s="134"/>
      <c r="AI240" s="134"/>
      <c r="AJ240" s="134"/>
      <c r="AK240" s="134"/>
      <c r="AL240" s="134"/>
      <c r="AM240" s="134"/>
      <c r="AN240" s="134"/>
      <c r="AO240" s="134"/>
      <c r="AP240" s="134"/>
      <c r="AQ240" s="134"/>
      <c r="AR240" s="134"/>
      <c r="AS240" s="134"/>
      <c r="AT240" s="134"/>
      <c r="AU240" s="134"/>
      <c r="AV240" s="134"/>
      <c r="AW240" s="134"/>
    </row>
    <row r="241" spans="1:49" s="376" customFormat="1" ht="9.75" customHeight="1" x14ac:dyDescent="0.2">
      <c r="A241" s="594"/>
      <c r="B241" s="470"/>
      <c r="C241" s="702"/>
      <c r="D241" s="30"/>
      <c r="E241" s="78"/>
      <c r="F241" s="794"/>
      <c r="G241" s="797"/>
      <c r="H241" s="751"/>
      <c r="I241" s="869"/>
      <c r="J241" s="860"/>
      <c r="K241" s="375"/>
      <c r="L241" s="375"/>
      <c r="M241" s="375"/>
      <c r="N241" s="375"/>
      <c r="O241" s="375"/>
      <c r="P241" s="375"/>
      <c r="Q241" s="375"/>
      <c r="R241" s="375"/>
      <c r="S241" s="375"/>
      <c r="T241" s="375"/>
      <c r="U241" s="375"/>
      <c r="V241" s="375"/>
      <c r="W241" s="375"/>
      <c r="X241" s="375"/>
      <c r="Y241" s="375"/>
      <c r="Z241" s="375"/>
      <c r="AA241" s="375"/>
      <c r="AB241" s="375"/>
      <c r="AC241" s="375"/>
      <c r="AD241" s="375"/>
      <c r="AE241" s="375"/>
      <c r="AF241" s="375"/>
      <c r="AG241" s="375"/>
      <c r="AH241" s="375"/>
      <c r="AI241" s="375"/>
      <c r="AJ241" s="375"/>
      <c r="AK241" s="375"/>
      <c r="AL241" s="375"/>
      <c r="AM241" s="375"/>
      <c r="AN241" s="375"/>
      <c r="AO241" s="375"/>
      <c r="AP241" s="375"/>
      <c r="AQ241" s="375"/>
      <c r="AR241" s="375"/>
      <c r="AS241" s="375"/>
      <c r="AT241" s="375"/>
      <c r="AU241" s="375"/>
      <c r="AV241" s="375"/>
      <c r="AW241" s="375"/>
    </row>
    <row r="242" spans="1:49" s="376" customFormat="1" ht="181.5" customHeight="1" x14ac:dyDescent="0.2">
      <c r="A242" s="799"/>
      <c r="B242" s="799"/>
      <c r="C242" s="487" t="s">
        <v>497</v>
      </c>
      <c r="D242" s="997" t="s">
        <v>1049</v>
      </c>
      <c r="E242" s="997"/>
      <c r="F242" s="1000"/>
      <c r="G242" s="798" t="s">
        <v>1065</v>
      </c>
      <c r="H242" s="751" t="s">
        <v>884</v>
      </c>
      <c r="I242" s="869"/>
      <c r="J242" s="860">
        <f>I242</f>
        <v>0</v>
      </c>
      <c r="K242" s="375"/>
      <c r="L242" s="375"/>
      <c r="M242" s="375"/>
      <c r="N242" s="375"/>
      <c r="O242" s="375"/>
      <c r="P242" s="375"/>
      <c r="Q242" s="375"/>
      <c r="R242" s="375"/>
      <c r="S242" s="375"/>
      <c r="T242" s="375"/>
      <c r="U242" s="375"/>
      <c r="V242" s="375"/>
      <c r="W242" s="375"/>
      <c r="X242" s="375"/>
      <c r="Y242" s="375"/>
      <c r="Z242" s="375"/>
      <c r="AA242" s="375"/>
      <c r="AB242" s="375"/>
      <c r="AC242" s="375"/>
      <c r="AD242" s="375"/>
      <c r="AE242" s="375"/>
      <c r="AF242" s="375"/>
      <c r="AG242" s="375"/>
      <c r="AH242" s="375"/>
      <c r="AI242" s="375"/>
      <c r="AJ242" s="375"/>
      <c r="AK242" s="375"/>
      <c r="AL242" s="375"/>
      <c r="AM242" s="375"/>
      <c r="AN242" s="375"/>
      <c r="AO242" s="375"/>
      <c r="AP242" s="375"/>
      <c r="AQ242" s="375"/>
      <c r="AR242" s="375"/>
      <c r="AS242" s="375"/>
      <c r="AT242" s="375"/>
      <c r="AU242" s="375"/>
      <c r="AV242" s="375"/>
      <c r="AW242" s="375"/>
    </row>
    <row r="243" spans="1:49" x14ac:dyDescent="0.2">
      <c r="A243" s="594"/>
      <c r="B243" s="470"/>
      <c r="C243" s="485"/>
      <c r="D243" s="30"/>
      <c r="E243" s="30"/>
      <c r="F243" s="794"/>
      <c r="G243" s="797"/>
      <c r="H243" s="751"/>
      <c r="I243" s="869"/>
      <c r="J243" s="860"/>
      <c r="K243" s="43"/>
      <c r="L243" s="43"/>
      <c r="M243" s="43"/>
      <c r="N243" s="43"/>
      <c r="O243" s="43"/>
      <c r="P243" s="43"/>
      <c r="Q243" s="43"/>
      <c r="R243" s="43"/>
      <c r="S243" s="43"/>
      <c r="T243" s="43"/>
      <c r="U243" s="43"/>
      <c r="V243" s="43"/>
      <c r="W243" s="43"/>
      <c r="X243" s="43"/>
      <c r="Y243" s="43"/>
      <c r="Z243" s="43"/>
      <c r="AA243" s="43"/>
      <c r="AB243" s="43"/>
      <c r="AC243" s="43"/>
      <c r="AD243" s="43"/>
      <c r="AE243" s="43"/>
      <c r="AF243" s="43"/>
      <c r="AG243" s="43"/>
      <c r="AH243" s="43"/>
      <c r="AI243" s="43"/>
      <c r="AJ243" s="43"/>
      <c r="AK243" s="43"/>
      <c r="AL243" s="43"/>
      <c r="AM243" s="43"/>
      <c r="AN243" s="43"/>
      <c r="AO243" s="43"/>
      <c r="AP243" s="43"/>
      <c r="AQ243" s="43"/>
      <c r="AR243" s="43"/>
      <c r="AS243" s="43"/>
      <c r="AT243" s="43"/>
      <c r="AU243" s="43"/>
      <c r="AV243" s="43"/>
      <c r="AW243" s="43"/>
    </row>
    <row r="244" spans="1:49" ht="11.25" customHeight="1" x14ac:dyDescent="0.2">
      <c r="A244" s="22"/>
      <c r="B244" s="23"/>
      <c r="C244" s="500"/>
      <c r="D244" s="39"/>
      <c r="E244" s="39"/>
      <c r="F244" s="38"/>
      <c r="G244" s="515"/>
      <c r="H244" s="313" t="str">
        <f t="shared" ref="H244:H249" si="6">IF($G244="","",SUM(K244:YQ244))</f>
        <v/>
      </c>
      <c r="I244" s="918"/>
      <c r="J244" s="855"/>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row>
    <row r="245" spans="1:49" ht="11.25" customHeight="1" x14ac:dyDescent="0.2">
      <c r="A245" s="457"/>
      <c r="B245" s="458" t="s">
        <v>499</v>
      </c>
      <c r="C245" s="6"/>
      <c r="D245" s="31"/>
      <c r="E245" s="31"/>
      <c r="F245" s="56"/>
      <c r="G245" s="764"/>
      <c r="H245" s="315" t="str">
        <f t="shared" si="6"/>
        <v/>
      </c>
      <c r="I245" s="867"/>
      <c r="J245" s="860">
        <f>SUM(J216:J243)</f>
        <v>0</v>
      </c>
      <c r="K245" s="37"/>
      <c r="L245" s="37"/>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c r="AK245" s="37"/>
      <c r="AL245" s="37"/>
      <c r="AM245" s="37"/>
      <c r="AN245" s="37"/>
      <c r="AO245" s="37"/>
      <c r="AP245" s="37"/>
      <c r="AQ245" s="37"/>
      <c r="AR245" s="37"/>
      <c r="AS245" s="37"/>
      <c r="AT245" s="37"/>
      <c r="AU245" s="37"/>
      <c r="AV245" s="37"/>
      <c r="AW245" s="37"/>
    </row>
    <row r="246" spans="1:49" ht="11.25" customHeight="1" x14ac:dyDescent="0.2">
      <c r="A246" s="139"/>
      <c r="B246" s="140"/>
      <c r="C246" s="501"/>
      <c r="D246" s="36"/>
      <c r="E246" s="36"/>
      <c r="F246" s="35"/>
      <c r="G246" s="516"/>
      <c r="H246" s="317" t="str">
        <f t="shared" si="6"/>
        <v/>
      </c>
      <c r="I246" s="920"/>
      <c r="J246" s="857"/>
      <c r="K246" s="37"/>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c r="AK246" s="37"/>
      <c r="AL246" s="37"/>
      <c r="AM246" s="37"/>
      <c r="AN246" s="37"/>
      <c r="AO246" s="37"/>
      <c r="AP246" s="37"/>
      <c r="AQ246" s="37"/>
      <c r="AR246" s="37"/>
      <c r="AS246" s="37"/>
      <c r="AT246" s="37"/>
      <c r="AU246" s="37"/>
      <c r="AV246" s="37"/>
      <c r="AW246" s="37"/>
    </row>
    <row r="247" spans="1:49" x14ac:dyDescent="0.2">
      <c r="A247" s="457"/>
      <c r="B247" s="460"/>
      <c r="C247" s="6"/>
      <c r="D247" s="31"/>
      <c r="E247" s="31"/>
      <c r="F247" s="56"/>
      <c r="G247" s="764"/>
      <c r="H247" s="315" t="str">
        <f t="shared" si="6"/>
        <v/>
      </c>
      <c r="I247" s="867"/>
      <c r="J247" s="860"/>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c r="AL247" s="37"/>
      <c r="AM247" s="37"/>
      <c r="AN247" s="37"/>
      <c r="AO247" s="37"/>
      <c r="AP247" s="37"/>
      <c r="AQ247" s="37"/>
      <c r="AR247" s="37"/>
      <c r="AS247" s="37"/>
      <c r="AT247" s="37"/>
      <c r="AU247" s="37"/>
      <c r="AV247" s="37"/>
      <c r="AW247" s="37"/>
    </row>
    <row r="248" spans="1:49" x14ac:dyDescent="0.2">
      <c r="A248" s="457"/>
      <c r="B248" s="458" t="s">
        <v>500</v>
      </c>
      <c r="C248" s="6"/>
      <c r="D248" s="31"/>
      <c r="E248" s="31"/>
      <c r="F248" s="56"/>
      <c r="G248" s="764"/>
      <c r="H248" s="315" t="str">
        <f t="shared" si="6"/>
        <v/>
      </c>
      <c r="I248" s="867"/>
      <c r="J248" s="860">
        <f>J245</f>
        <v>0</v>
      </c>
      <c r="K248" s="37"/>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c r="AK248" s="37"/>
      <c r="AL248" s="37"/>
      <c r="AM248" s="37"/>
      <c r="AN248" s="37"/>
      <c r="AO248" s="37"/>
      <c r="AP248" s="37"/>
      <c r="AQ248" s="37"/>
      <c r="AR248" s="37"/>
      <c r="AS248" s="37"/>
      <c r="AT248" s="37"/>
      <c r="AU248" s="37"/>
      <c r="AV248" s="37"/>
      <c r="AW248" s="37"/>
    </row>
    <row r="249" spans="1:49" x14ac:dyDescent="0.2">
      <c r="A249" s="139"/>
      <c r="B249" s="140"/>
      <c r="C249" s="501"/>
      <c r="D249" s="36"/>
      <c r="E249" s="36"/>
      <c r="F249" s="35"/>
      <c r="G249" s="516"/>
      <c r="H249" s="317" t="str">
        <f t="shared" si="6"/>
        <v/>
      </c>
      <c r="I249" s="920"/>
      <c r="J249" s="857"/>
      <c r="K249" s="37"/>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c r="AK249" s="37"/>
      <c r="AL249" s="37"/>
      <c r="AM249" s="37"/>
      <c r="AN249" s="37"/>
      <c r="AO249" s="37"/>
      <c r="AP249" s="37"/>
      <c r="AQ249" s="37"/>
      <c r="AR249" s="37"/>
      <c r="AS249" s="37"/>
      <c r="AT249" s="37"/>
      <c r="AU249" s="37"/>
      <c r="AV249" s="37"/>
      <c r="AW249" s="37"/>
    </row>
    <row r="250" spans="1:49" s="376" customFormat="1" x14ac:dyDescent="0.2">
      <c r="A250" s="479"/>
      <c r="B250" s="801"/>
      <c r="C250" s="487"/>
      <c r="D250" s="30"/>
      <c r="E250" s="80"/>
      <c r="F250" s="790"/>
      <c r="G250" s="756"/>
      <c r="H250" s="489"/>
      <c r="I250" s="869"/>
      <c r="J250" s="860"/>
      <c r="K250" s="375"/>
      <c r="L250" s="375"/>
      <c r="M250" s="375"/>
      <c r="N250" s="375"/>
      <c r="O250" s="375"/>
      <c r="P250" s="375"/>
      <c r="Q250" s="375"/>
      <c r="R250" s="375"/>
      <c r="S250" s="375"/>
      <c r="T250" s="375"/>
      <c r="U250" s="375"/>
      <c r="V250" s="375"/>
      <c r="W250" s="375"/>
      <c r="X250" s="375"/>
      <c r="Y250" s="375"/>
      <c r="Z250" s="375"/>
      <c r="AA250" s="375"/>
      <c r="AB250" s="375"/>
      <c r="AC250" s="375"/>
      <c r="AD250" s="375"/>
      <c r="AE250" s="375"/>
      <c r="AF250" s="375"/>
      <c r="AG250" s="375"/>
      <c r="AH250" s="375"/>
      <c r="AI250" s="375"/>
      <c r="AJ250" s="375"/>
      <c r="AK250" s="375"/>
      <c r="AL250" s="375"/>
      <c r="AM250" s="375"/>
      <c r="AN250" s="375"/>
      <c r="AO250" s="375"/>
      <c r="AP250" s="375"/>
      <c r="AQ250" s="375"/>
      <c r="AR250" s="375"/>
      <c r="AS250" s="375"/>
      <c r="AT250" s="375"/>
      <c r="AU250" s="375"/>
      <c r="AV250" s="375"/>
      <c r="AW250" s="375"/>
    </row>
    <row r="251" spans="1:49" s="376" customFormat="1" ht="13.35" customHeight="1" x14ac:dyDescent="0.2">
      <c r="A251" s="727"/>
      <c r="B251" s="802">
        <f>INT(MAX($B$10:B229))+1</f>
        <v>203</v>
      </c>
      <c r="C251" s="1047" t="s">
        <v>525</v>
      </c>
      <c r="D251" s="993"/>
      <c r="E251" s="993"/>
      <c r="F251" s="1006"/>
      <c r="G251" s="797"/>
      <c r="H251" s="751" t="str">
        <f>IF($G251="","",SUM(K251:YQ251))</f>
        <v/>
      </c>
      <c r="I251" s="869"/>
      <c r="J251" s="860"/>
      <c r="K251" s="375"/>
      <c r="L251" s="375"/>
      <c r="M251" s="375"/>
      <c r="N251" s="375"/>
      <c r="O251" s="375"/>
      <c r="P251" s="375"/>
      <c r="Q251" s="375"/>
      <c r="R251" s="375"/>
      <c r="S251" s="375"/>
      <c r="T251" s="375"/>
      <c r="U251" s="375"/>
      <c r="V251" s="375"/>
      <c r="W251" s="375"/>
      <c r="X251" s="375"/>
      <c r="Y251" s="375"/>
      <c r="Z251" s="375"/>
      <c r="AA251" s="375"/>
      <c r="AB251" s="375"/>
      <c r="AC251" s="375"/>
      <c r="AD251" s="375"/>
      <c r="AE251" s="375"/>
      <c r="AF251" s="375"/>
      <c r="AG251" s="375"/>
      <c r="AH251" s="375"/>
      <c r="AI251" s="375"/>
      <c r="AJ251" s="375"/>
      <c r="AK251" s="375"/>
      <c r="AL251" s="375"/>
      <c r="AM251" s="375"/>
      <c r="AN251" s="375"/>
      <c r="AO251" s="375"/>
      <c r="AP251" s="375"/>
      <c r="AQ251" s="375"/>
      <c r="AR251" s="375"/>
      <c r="AS251" s="375"/>
      <c r="AT251" s="375"/>
      <c r="AU251" s="375"/>
      <c r="AV251" s="375"/>
      <c r="AW251" s="375"/>
    </row>
    <row r="252" spans="1:49" s="376" customFormat="1" ht="12" customHeight="1" x14ac:dyDescent="0.2">
      <c r="A252" s="594"/>
      <c r="B252" s="705"/>
      <c r="C252" s="803"/>
      <c r="D252" s="507"/>
      <c r="E252" s="507"/>
      <c r="F252" s="789"/>
      <c r="G252" s="797"/>
      <c r="H252" s="751" t="str">
        <f>IF($G252="","",SUM(K252:YQ252))</f>
        <v/>
      </c>
      <c r="I252" s="869"/>
      <c r="J252" s="860"/>
      <c r="K252" s="375"/>
      <c r="L252" s="375"/>
      <c r="M252" s="375"/>
      <c r="N252" s="375"/>
      <c r="O252" s="375"/>
      <c r="P252" s="375"/>
      <c r="Q252" s="375"/>
      <c r="R252" s="375"/>
      <c r="S252" s="375"/>
      <c r="T252" s="375"/>
      <c r="U252" s="375"/>
      <c r="V252" s="375"/>
      <c r="W252" s="375"/>
      <c r="X252" s="375"/>
      <c r="Y252" s="375"/>
      <c r="Z252" s="375"/>
      <c r="AA252" s="375"/>
      <c r="AB252" s="375"/>
      <c r="AC252" s="375"/>
      <c r="AD252" s="375"/>
      <c r="AE252" s="375"/>
      <c r="AF252" s="375"/>
      <c r="AG252" s="375"/>
      <c r="AH252" s="375"/>
      <c r="AI252" s="375"/>
      <c r="AJ252" s="375"/>
      <c r="AK252" s="375"/>
      <c r="AL252" s="375"/>
      <c r="AM252" s="375"/>
      <c r="AN252" s="375"/>
      <c r="AO252" s="375"/>
      <c r="AP252" s="375"/>
      <c r="AQ252" s="375"/>
      <c r="AR252" s="375"/>
      <c r="AS252" s="375"/>
      <c r="AT252" s="375"/>
      <c r="AU252" s="375"/>
      <c r="AV252" s="375"/>
      <c r="AW252" s="375"/>
    </row>
    <row r="253" spans="1:49" s="376" customFormat="1" x14ac:dyDescent="0.2">
      <c r="A253" s="594" t="s">
        <v>526</v>
      </c>
      <c r="B253" s="470"/>
      <c r="C253" s="485" t="s">
        <v>495</v>
      </c>
      <c r="D253" s="993" t="s">
        <v>527</v>
      </c>
      <c r="E253" s="993"/>
      <c r="F253" s="991"/>
      <c r="G253" s="797"/>
      <c r="H253" s="751" t="str">
        <f>IF($G253="","",SUM(K253:YQ253))</f>
        <v/>
      </c>
      <c r="I253" s="869"/>
      <c r="J253" s="860"/>
      <c r="K253" s="375"/>
      <c r="L253" s="375"/>
      <c r="M253" s="375"/>
      <c r="N253" s="375"/>
      <c r="O253" s="375"/>
      <c r="P253" s="375"/>
      <c r="Q253" s="375"/>
      <c r="R253" s="375"/>
      <c r="S253" s="375"/>
      <c r="T253" s="375"/>
      <c r="U253" s="375"/>
      <c r="V253" s="375"/>
      <c r="W253" s="375"/>
      <c r="X253" s="375"/>
      <c r="Y253" s="375"/>
      <c r="Z253" s="375"/>
      <c r="AA253" s="375"/>
      <c r="AB253" s="375"/>
      <c r="AC253" s="375"/>
      <c r="AD253" s="375"/>
      <c r="AE253" s="375"/>
      <c r="AF253" s="375"/>
      <c r="AG253" s="375"/>
      <c r="AH253" s="375"/>
      <c r="AI253" s="375"/>
      <c r="AJ253" s="375"/>
      <c r="AK253" s="375"/>
      <c r="AL253" s="375"/>
      <c r="AM253" s="375"/>
      <c r="AN253" s="375"/>
      <c r="AO253" s="375"/>
      <c r="AP253" s="375"/>
      <c r="AQ253" s="375"/>
      <c r="AR253" s="375"/>
      <c r="AS253" s="375"/>
      <c r="AT253" s="375"/>
      <c r="AU253" s="375"/>
      <c r="AV253" s="375"/>
      <c r="AW253" s="375"/>
    </row>
    <row r="254" spans="1:49" s="376" customFormat="1" x14ac:dyDescent="0.2">
      <c r="A254" s="594"/>
      <c r="B254" s="705"/>
      <c r="C254" s="804"/>
      <c r="D254" s="30"/>
      <c r="E254" s="30"/>
      <c r="F254" s="794"/>
      <c r="G254" s="797"/>
      <c r="H254" s="751"/>
      <c r="I254" s="869"/>
      <c r="J254" s="860"/>
      <c r="K254" s="375"/>
      <c r="L254" s="375"/>
      <c r="M254" s="375"/>
      <c r="N254" s="375"/>
      <c r="O254" s="375"/>
      <c r="P254" s="375"/>
      <c r="Q254" s="375"/>
      <c r="R254" s="375"/>
      <c r="S254" s="375"/>
      <c r="T254" s="375"/>
      <c r="U254" s="375"/>
      <c r="V254" s="375"/>
      <c r="W254" s="375"/>
      <c r="X254" s="375"/>
      <c r="Y254" s="375"/>
      <c r="Z254" s="375"/>
      <c r="AA254" s="375"/>
      <c r="AB254" s="375"/>
      <c r="AC254" s="375"/>
      <c r="AD254" s="375"/>
      <c r="AE254" s="375"/>
      <c r="AF254" s="375"/>
      <c r="AG254" s="375"/>
      <c r="AH254" s="375"/>
      <c r="AI254" s="375"/>
      <c r="AJ254" s="375"/>
      <c r="AK254" s="375"/>
      <c r="AL254" s="375"/>
      <c r="AM254" s="375"/>
      <c r="AN254" s="375"/>
      <c r="AO254" s="375"/>
      <c r="AP254" s="375"/>
      <c r="AQ254" s="375"/>
      <c r="AR254" s="375"/>
      <c r="AS254" s="375"/>
      <c r="AT254" s="375"/>
      <c r="AU254" s="375"/>
      <c r="AV254" s="375"/>
      <c r="AW254" s="375"/>
    </row>
    <row r="255" spans="1:49" s="376" customFormat="1" ht="24.75" customHeight="1" x14ac:dyDescent="0.2">
      <c r="A255" s="594"/>
      <c r="B255" s="705"/>
      <c r="C255" s="702"/>
      <c r="D255" s="30" t="s">
        <v>495</v>
      </c>
      <c r="E255" s="958" t="s">
        <v>695</v>
      </c>
      <c r="F255" s="1001"/>
      <c r="G255" s="797" t="s">
        <v>506</v>
      </c>
      <c r="H255" s="751">
        <v>10</v>
      </c>
      <c r="I255" s="869"/>
      <c r="J255" s="856">
        <f>H255*I255</f>
        <v>0</v>
      </c>
      <c r="K255" s="375"/>
      <c r="L255" s="375"/>
      <c r="M255" s="375"/>
      <c r="N255" s="375"/>
      <c r="O255" s="375"/>
      <c r="P255" s="375"/>
      <c r="Q255" s="375"/>
      <c r="R255" s="375"/>
      <c r="S255" s="375"/>
      <c r="T255" s="375"/>
      <c r="U255" s="375"/>
      <c r="V255" s="375"/>
      <c r="W255" s="375"/>
      <c r="X255" s="375"/>
      <c r="Y255" s="375"/>
      <c r="Z255" s="375"/>
      <c r="AA255" s="375"/>
      <c r="AB255" s="375"/>
      <c r="AC255" s="375"/>
      <c r="AD255" s="375"/>
      <c r="AE255" s="375"/>
      <c r="AF255" s="375"/>
      <c r="AG255" s="375"/>
      <c r="AH255" s="375"/>
      <c r="AI255" s="375"/>
      <c r="AJ255" s="375"/>
      <c r="AK255" s="375"/>
      <c r="AL255" s="375"/>
      <c r="AM255" s="375"/>
      <c r="AN255" s="375"/>
      <c r="AO255" s="375"/>
      <c r="AP255" s="375"/>
      <c r="AQ255" s="375"/>
      <c r="AR255" s="375"/>
      <c r="AS255" s="375"/>
      <c r="AT255" s="375"/>
      <c r="AU255" s="375"/>
      <c r="AV255" s="375"/>
      <c r="AW255" s="375"/>
    </row>
    <row r="256" spans="1:49" s="376" customFormat="1" ht="11.45" customHeight="1" x14ac:dyDescent="0.2">
      <c r="A256" s="594"/>
      <c r="B256" s="705"/>
      <c r="C256" s="702"/>
      <c r="D256" s="30"/>
      <c r="E256" s="422"/>
      <c r="F256" s="805"/>
      <c r="G256" s="797"/>
      <c r="H256" s="751" t="str">
        <f>IF($G256="","",SUM(K256:YQ256))</f>
        <v/>
      </c>
      <c r="I256" s="869"/>
      <c r="J256" s="860"/>
      <c r="K256" s="375"/>
      <c r="L256" s="375"/>
      <c r="M256" s="375"/>
      <c r="N256" s="375"/>
      <c r="O256" s="375"/>
      <c r="P256" s="375"/>
      <c r="Q256" s="375"/>
      <c r="R256" s="375"/>
      <c r="S256" s="375"/>
      <c r="T256" s="375"/>
      <c r="U256" s="375"/>
      <c r="V256" s="375"/>
      <c r="W256" s="375"/>
      <c r="X256" s="375"/>
      <c r="Y256" s="375"/>
      <c r="Z256" s="375"/>
      <c r="AA256" s="375"/>
      <c r="AB256" s="375"/>
      <c r="AC256" s="375"/>
      <c r="AD256" s="375"/>
      <c r="AE256" s="375"/>
      <c r="AF256" s="375"/>
      <c r="AG256" s="375"/>
      <c r="AH256" s="375"/>
      <c r="AI256" s="375"/>
      <c r="AJ256" s="375"/>
      <c r="AK256" s="375"/>
      <c r="AL256" s="375"/>
      <c r="AM256" s="375"/>
      <c r="AN256" s="375"/>
      <c r="AO256" s="375"/>
      <c r="AP256" s="375"/>
      <c r="AQ256" s="375"/>
      <c r="AR256" s="375"/>
      <c r="AS256" s="375"/>
      <c r="AT256" s="375"/>
      <c r="AU256" s="375"/>
      <c r="AV256" s="375"/>
      <c r="AW256" s="375"/>
    </row>
    <row r="257" spans="1:49" s="376" customFormat="1" ht="12.75" customHeight="1" x14ac:dyDescent="0.2">
      <c r="A257" s="594"/>
      <c r="B257" s="705"/>
      <c r="C257" s="702"/>
      <c r="D257" s="30" t="s">
        <v>496</v>
      </c>
      <c r="E257" s="958" t="s">
        <v>528</v>
      </c>
      <c r="F257" s="1001"/>
      <c r="G257" s="797" t="s">
        <v>506</v>
      </c>
      <c r="H257" s="751">
        <v>10</v>
      </c>
      <c r="I257" s="869"/>
      <c r="J257" s="856">
        <f>H257*I257</f>
        <v>0</v>
      </c>
      <c r="K257" s="375"/>
      <c r="L257" s="375"/>
      <c r="M257" s="375"/>
      <c r="N257" s="375"/>
      <c r="O257" s="375"/>
      <c r="P257" s="375"/>
      <c r="Q257" s="375"/>
      <c r="R257" s="375"/>
      <c r="S257" s="375"/>
      <c r="T257" s="375"/>
      <c r="U257" s="375"/>
      <c r="V257" s="375"/>
      <c r="W257" s="375"/>
      <c r="X257" s="375"/>
      <c r="Y257" s="375"/>
      <c r="Z257" s="375"/>
      <c r="AA257" s="375"/>
      <c r="AB257" s="375"/>
      <c r="AC257" s="375"/>
      <c r="AD257" s="375"/>
      <c r="AE257" s="375"/>
      <c r="AF257" s="375"/>
      <c r="AG257" s="375"/>
      <c r="AH257" s="375"/>
      <c r="AI257" s="375"/>
      <c r="AJ257" s="375"/>
      <c r="AK257" s="375"/>
      <c r="AL257" s="375"/>
      <c r="AM257" s="375"/>
      <c r="AN257" s="375"/>
      <c r="AO257" s="375"/>
      <c r="AP257" s="375"/>
      <c r="AQ257" s="375"/>
      <c r="AR257" s="375"/>
      <c r="AS257" s="375"/>
      <c r="AT257" s="375"/>
      <c r="AU257" s="375"/>
      <c r="AV257" s="375"/>
      <c r="AW257" s="375"/>
    </row>
    <row r="258" spans="1:49" s="376" customFormat="1" ht="11.45" customHeight="1" x14ac:dyDescent="0.2">
      <c r="A258" s="594"/>
      <c r="B258" s="705"/>
      <c r="C258" s="702"/>
      <c r="D258" s="422"/>
      <c r="E258" s="422"/>
      <c r="F258" s="794"/>
      <c r="G258" s="797"/>
      <c r="H258" s="751" t="str">
        <f>IF($G258="","",SUM(K258:YQ258))</f>
        <v/>
      </c>
      <c r="I258" s="869"/>
      <c r="J258" s="860"/>
      <c r="K258" s="375"/>
      <c r="L258" s="375"/>
      <c r="M258" s="375"/>
      <c r="N258" s="375"/>
      <c r="O258" s="375"/>
      <c r="P258" s="375"/>
      <c r="Q258" s="375"/>
      <c r="R258" s="375"/>
      <c r="S258" s="375"/>
      <c r="T258" s="375"/>
      <c r="U258" s="375"/>
      <c r="V258" s="375"/>
      <c r="W258" s="375"/>
      <c r="X258" s="375"/>
      <c r="Y258" s="375"/>
      <c r="Z258" s="375"/>
      <c r="AA258" s="375"/>
      <c r="AB258" s="375"/>
      <c r="AC258" s="375"/>
      <c r="AD258" s="375"/>
      <c r="AE258" s="375"/>
      <c r="AF258" s="375"/>
      <c r="AG258" s="375"/>
      <c r="AH258" s="375"/>
      <c r="AI258" s="375"/>
      <c r="AJ258" s="375"/>
      <c r="AK258" s="375"/>
      <c r="AL258" s="375"/>
      <c r="AM258" s="375"/>
      <c r="AN258" s="375"/>
      <c r="AO258" s="375"/>
      <c r="AP258" s="375"/>
      <c r="AQ258" s="375"/>
      <c r="AR258" s="375"/>
      <c r="AS258" s="375"/>
      <c r="AT258" s="375"/>
      <c r="AU258" s="375"/>
      <c r="AV258" s="375"/>
      <c r="AW258" s="375"/>
    </row>
    <row r="259" spans="1:49" s="376" customFormat="1" ht="12.75" customHeight="1" x14ac:dyDescent="0.2">
      <c r="A259" s="594"/>
      <c r="B259" s="470"/>
      <c r="C259" s="485"/>
      <c r="D259" s="30" t="s">
        <v>497</v>
      </c>
      <c r="E259" s="958" t="s">
        <v>529</v>
      </c>
      <c r="F259" s="1001"/>
      <c r="G259" s="797" t="s">
        <v>506</v>
      </c>
      <c r="H259" s="751">
        <v>10</v>
      </c>
      <c r="I259" s="869"/>
      <c r="J259" s="856">
        <f>H259*I259</f>
        <v>0</v>
      </c>
      <c r="K259" s="375"/>
      <c r="L259" s="375"/>
      <c r="M259" s="375"/>
      <c r="N259" s="375"/>
      <c r="O259" s="375"/>
      <c r="P259" s="375"/>
      <c r="Q259" s="375"/>
      <c r="R259" s="375"/>
      <c r="S259" s="375"/>
      <c r="T259" s="375"/>
      <c r="U259" s="375"/>
      <c r="V259" s="375"/>
      <c r="W259" s="375"/>
      <c r="X259" s="375"/>
      <c r="Y259" s="375"/>
      <c r="Z259" s="375"/>
      <c r="AA259" s="375"/>
      <c r="AB259" s="375"/>
      <c r="AC259" s="375"/>
      <c r="AD259" s="375"/>
      <c r="AE259" s="375"/>
      <c r="AF259" s="375"/>
      <c r="AG259" s="375"/>
      <c r="AH259" s="375"/>
      <c r="AI259" s="375"/>
      <c r="AJ259" s="375"/>
      <c r="AK259" s="375"/>
      <c r="AL259" s="375"/>
      <c r="AM259" s="375"/>
      <c r="AN259" s="375"/>
      <c r="AO259" s="375"/>
      <c r="AP259" s="375"/>
      <c r="AQ259" s="375"/>
      <c r="AR259" s="375"/>
      <c r="AS259" s="375"/>
      <c r="AT259" s="375"/>
      <c r="AU259" s="375"/>
      <c r="AV259" s="375"/>
      <c r="AW259" s="375"/>
    </row>
    <row r="260" spans="1:49" s="376" customFormat="1" x14ac:dyDescent="0.2">
      <c r="A260" s="594"/>
      <c r="B260" s="470"/>
      <c r="C260" s="485"/>
      <c r="D260" s="30"/>
      <c r="E260" s="30"/>
      <c r="F260" s="794"/>
      <c r="G260" s="797"/>
      <c r="H260" s="751"/>
      <c r="I260" s="869"/>
      <c r="J260" s="860"/>
      <c r="K260" s="375"/>
      <c r="L260" s="375"/>
      <c r="M260" s="375"/>
      <c r="N260" s="375"/>
      <c r="O260" s="375"/>
      <c r="P260" s="375"/>
      <c r="Q260" s="375"/>
      <c r="R260" s="375"/>
      <c r="S260" s="375"/>
      <c r="T260" s="375"/>
      <c r="U260" s="375"/>
      <c r="V260" s="375"/>
      <c r="W260" s="375"/>
      <c r="X260" s="375"/>
      <c r="Y260" s="375"/>
      <c r="Z260" s="375"/>
      <c r="AA260" s="375"/>
      <c r="AB260" s="375"/>
      <c r="AC260" s="375"/>
      <c r="AD260" s="375"/>
      <c r="AE260" s="375"/>
      <c r="AF260" s="375"/>
      <c r="AG260" s="375"/>
      <c r="AH260" s="375"/>
      <c r="AI260" s="375"/>
      <c r="AJ260" s="375"/>
      <c r="AK260" s="375"/>
      <c r="AL260" s="375"/>
      <c r="AM260" s="375"/>
      <c r="AN260" s="375"/>
      <c r="AO260" s="375"/>
      <c r="AP260" s="375"/>
      <c r="AQ260" s="375"/>
      <c r="AR260" s="375"/>
      <c r="AS260" s="375"/>
      <c r="AT260" s="375"/>
      <c r="AU260" s="375"/>
      <c r="AV260" s="375"/>
      <c r="AW260" s="375"/>
    </row>
    <row r="261" spans="1:49" s="376" customFormat="1" x14ac:dyDescent="0.2">
      <c r="A261" s="594" t="s">
        <v>530</v>
      </c>
      <c r="B261" s="470"/>
      <c r="C261" s="485" t="s">
        <v>496</v>
      </c>
      <c r="D261" s="993" t="s">
        <v>531</v>
      </c>
      <c r="E261" s="993"/>
      <c r="F261" s="991"/>
      <c r="G261" s="797"/>
      <c r="H261" s="751" t="str">
        <f>IF($G261="","",SUM(K261:YQ261))</f>
        <v/>
      </c>
      <c r="I261" s="869"/>
      <c r="J261" s="860"/>
      <c r="K261" s="375"/>
      <c r="L261" s="375"/>
      <c r="M261" s="375"/>
      <c r="N261" s="375"/>
      <c r="O261" s="375"/>
      <c r="P261" s="375"/>
      <c r="Q261" s="375"/>
      <c r="R261" s="375"/>
      <c r="S261" s="375"/>
      <c r="T261" s="375"/>
      <c r="U261" s="375"/>
      <c r="V261" s="375"/>
      <c r="W261" s="375"/>
      <c r="X261" s="375"/>
      <c r="Y261" s="375"/>
      <c r="Z261" s="375"/>
      <c r="AA261" s="375"/>
      <c r="AB261" s="375"/>
      <c r="AC261" s="375"/>
      <c r="AD261" s="375"/>
      <c r="AE261" s="375"/>
      <c r="AF261" s="375"/>
      <c r="AG261" s="375"/>
      <c r="AH261" s="375"/>
      <c r="AI261" s="375"/>
      <c r="AJ261" s="375"/>
      <c r="AK261" s="375"/>
      <c r="AL261" s="375"/>
      <c r="AM261" s="375"/>
      <c r="AN261" s="375"/>
      <c r="AO261" s="375"/>
      <c r="AP261" s="375"/>
      <c r="AQ261" s="375"/>
      <c r="AR261" s="375"/>
      <c r="AS261" s="375"/>
      <c r="AT261" s="375"/>
      <c r="AU261" s="375"/>
      <c r="AV261" s="375"/>
      <c r="AW261" s="375"/>
    </row>
    <row r="262" spans="1:49" s="376" customFormat="1" x14ac:dyDescent="0.2">
      <c r="A262" s="594"/>
      <c r="B262" s="705"/>
      <c r="C262" s="803"/>
      <c r="D262" s="422"/>
      <c r="E262" s="422"/>
      <c r="F262" s="805"/>
      <c r="G262" s="797"/>
      <c r="H262" s="751" t="str">
        <f>IF($G262="","",SUM(K262:YQ262))</f>
        <v/>
      </c>
      <c r="I262" s="869"/>
      <c r="J262" s="860"/>
      <c r="K262" s="375"/>
      <c r="L262" s="375"/>
      <c r="M262" s="375"/>
      <c r="N262" s="375"/>
      <c r="O262" s="375"/>
      <c r="P262" s="375"/>
      <c r="Q262" s="375"/>
      <c r="R262" s="375"/>
      <c r="S262" s="375"/>
      <c r="T262" s="375"/>
      <c r="U262" s="375"/>
      <c r="V262" s="375"/>
      <c r="W262" s="375"/>
      <c r="X262" s="375"/>
      <c r="Y262" s="375"/>
      <c r="Z262" s="375"/>
      <c r="AA262" s="375"/>
      <c r="AB262" s="375"/>
      <c r="AC262" s="375"/>
      <c r="AD262" s="375"/>
      <c r="AE262" s="375"/>
      <c r="AF262" s="375"/>
      <c r="AG262" s="375"/>
      <c r="AH262" s="375"/>
      <c r="AI262" s="375"/>
      <c r="AJ262" s="375"/>
      <c r="AK262" s="375"/>
      <c r="AL262" s="375"/>
      <c r="AM262" s="375"/>
      <c r="AN262" s="375"/>
      <c r="AO262" s="375"/>
      <c r="AP262" s="375"/>
      <c r="AQ262" s="375"/>
      <c r="AR262" s="375"/>
      <c r="AS262" s="375"/>
      <c r="AT262" s="375"/>
      <c r="AU262" s="375"/>
      <c r="AV262" s="375"/>
      <c r="AW262" s="375"/>
    </row>
    <row r="263" spans="1:49" s="376" customFormat="1" ht="79.5" customHeight="1" x14ac:dyDescent="0.2">
      <c r="A263" s="594"/>
      <c r="B263" s="470"/>
      <c r="C263" s="702"/>
      <c r="D263" s="30" t="s">
        <v>495</v>
      </c>
      <c r="E263" s="993" t="s">
        <v>683</v>
      </c>
      <c r="F263" s="1006"/>
      <c r="G263" s="797" t="s">
        <v>518</v>
      </c>
      <c r="H263" s="751">
        <v>10</v>
      </c>
      <c r="I263" s="869"/>
      <c r="J263" s="856">
        <f>H263*I263</f>
        <v>0</v>
      </c>
      <c r="K263" s="375"/>
      <c r="L263" s="375"/>
      <c r="M263" s="375"/>
      <c r="N263" s="375"/>
      <c r="O263" s="375"/>
      <c r="P263" s="375"/>
      <c r="Q263" s="375"/>
      <c r="R263" s="375"/>
      <c r="S263" s="375"/>
      <c r="T263" s="375"/>
      <c r="U263" s="375"/>
      <c r="V263" s="375"/>
      <c r="W263" s="375"/>
      <c r="X263" s="375"/>
      <c r="Y263" s="375"/>
      <c r="Z263" s="375"/>
      <c r="AA263" s="375"/>
      <c r="AB263" s="375"/>
      <c r="AC263" s="375"/>
      <c r="AD263" s="375"/>
      <c r="AE263" s="375"/>
      <c r="AF263" s="375"/>
      <c r="AG263" s="375"/>
      <c r="AH263" s="375"/>
      <c r="AI263" s="375"/>
      <c r="AJ263" s="375"/>
      <c r="AK263" s="375"/>
      <c r="AL263" s="375"/>
      <c r="AM263" s="375"/>
      <c r="AN263" s="375"/>
      <c r="AO263" s="375"/>
      <c r="AP263" s="375"/>
      <c r="AQ263" s="375"/>
      <c r="AR263" s="375"/>
      <c r="AS263" s="375"/>
      <c r="AT263" s="375"/>
      <c r="AU263" s="375"/>
      <c r="AV263" s="375"/>
      <c r="AW263" s="375"/>
    </row>
    <row r="264" spans="1:49" x14ac:dyDescent="0.2">
      <c r="A264" s="594"/>
      <c r="B264" s="470"/>
      <c r="C264" s="485"/>
      <c r="D264" s="30"/>
      <c r="E264" s="30"/>
      <c r="F264" s="794"/>
      <c r="G264" s="797"/>
      <c r="H264" s="751"/>
      <c r="I264" s="869"/>
      <c r="J264" s="860"/>
      <c r="K264" s="43"/>
      <c r="L264" s="43"/>
      <c r="M264" s="43"/>
      <c r="N264" s="43"/>
      <c r="O264" s="43"/>
      <c r="P264" s="43"/>
      <c r="Q264" s="43"/>
      <c r="R264" s="43"/>
      <c r="S264" s="43"/>
      <c r="T264" s="43"/>
      <c r="U264" s="43"/>
      <c r="V264" s="43"/>
      <c r="W264" s="43"/>
      <c r="X264" s="43"/>
      <c r="Y264" s="43"/>
      <c r="Z264" s="43"/>
      <c r="AA264" s="43"/>
      <c r="AB264" s="43"/>
      <c r="AC264" s="43"/>
      <c r="AD264" s="43"/>
      <c r="AE264" s="43"/>
      <c r="AF264" s="43"/>
      <c r="AG264" s="43"/>
      <c r="AH264" s="43"/>
      <c r="AI264" s="43"/>
      <c r="AJ264" s="43"/>
      <c r="AK264" s="43"/>
      <c r="AL264" s="43"/>
      <c r="AM264" s="43"/>
      <c r="AN264" s="43"/>
      <c r="AO264" s="43"/>
      <c r="AP264" s="43"/>
      <c r="AQ264" s="43"/>
      <c r="AR264" s="43"/>
      <c r="AS264" s="43"/>
      <c r="AT264" s="43"/>
      <c r="AU264" s="43"/>
      <c r="AV264" s="43"/>
      <c r="AW264" s="43"/>
    </row>
    <row r="265" spans="1:49" x14ac:dyDescent="0.2">
      <c r="A265" s="594"/>
      <c r="B265" s="802">
        <f>INT(MAX($B$10:B263))+1</f>
        <v>204</v>
      </c>
      <c r="C265" s="1016" t="s">
        <v>532</v>
      </c>
      <c r="D265" s="993"/>
      <c r="E265" s="993"/>
      <c r="F265" s="994"/>
      <c r="G265" s="797"/>
      <c r="H265" s="751" t="str">
        <f t="shared" ref="H265:H272" si="7">IF($G265="","",SUM(K265:YQ265))</f>
        <v/>
      </c>
      <c r="I265" s="869"/>
      <c r="J265" s="860"/>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37"/>
      <c r="AN265" s="37"/>
      <c r="AO265" s="37"/>
      <c r="AP265" s="37"/>
      <c r="AQ265" s="37"/>
      <c r="AR265" s="37"/>
      <c r="AS265" s="37"/>
      <c r="AT265" s="37"/>
      <c r="AU265" s="37"/>
      <c r="AV265" s="37"/>
      <c r="AW265" s="37"/>
    </row>
    <row r="266" spans="1:49" x14ac:dyDescent="0.2">
      <c r="A266" s="594"/>
      <c r="B266" s="739"/>
      <c r="C266" s="806"/>
      <c r="D266" s="78"/>
      <c r="E266" s="78"/>
      <c r="F266" s="725"/>
      <c r="G266" s="797"/>
      <c r="H266" s="751" t="str">
        <f t="shared" si="7"/>
        <v/>
      </c>
      <c r="I266" s="869"/>
      <c r="J266" s="860"/>
      <c r="K266" s="37"/>
      <c r="L266" s="37"/>
      <c r="M266" s="37"/>
      <c r="N266" s="37"/>
      <c r="O266" s="37"/>
      <c r="P266" s="37"/>
      <c r="Q266" s="37"/>
      <c r="R266" s="37"/>
      <c r="S266" s="37"/>
      <c r="T266" s="37"/>
      <c r="U266" s="37"/>
      <c r="V266" s="37"/>
      <c r="W266" s="37"/>
      <c r="X266" s="37"/>
      <c r="Y266" s="37"/>
      <c r="Z266" s="37"/>
      <c r="AA266" s="37"/>
      <c r="AB266" s="37"/>
      <c r="AC266" s="37"/>
      <c r="AD266" s="37"/>
      <c r="AE266" s="37"/>
      <c r="AF266" s="37"/>
      <c r="AG266" s="37"/>
      <c r="AH266" s="37"/>
      <c r="AI266" s="37"/>
      <c r="AJ266" s="37"/>
      <c r="AK266" s="37"/>
      <c r="AL266" s="37"/>
      <c r="AM266" s="37"/>
      <c r="AN266" s="37"/>
      <c r="AO266" s="37"/>
      <c r="AP266" s="37"/>
      <c r="AQ266" s="37"/>
      <c r="AR266" s="37"/>
      <c r="AS266" s="37"/>
      <c r="AT266" s="37"/>
      <c r="AU266" s="37"/>
      <c r="AV266" s="37"/>
      <c r="AW266" s="37"/>
    </row>
    <row r="267" spans="1:49" x14ac:dyDescent="0.2">
      <c r="A267" s="594" t="s">
        <v>533</v>
      </c>
      <c r="B267" s="470">
        <f>MAX($B$18:B266)+0.01</f>
        <v>204.01</v>
      </c>
      <c r="C267" s="1016" t="s">
        <v>534</v>
      </c>
      <c r="D267" s="1017"/>
      <c r="E267" s="1017"/>
      <c r="F267" s="1018"/>
      <c r="G267" s="797"/>
      <c r="H267" s="751" t="str">
        <f t="shared" si="7"/>
        <v/>
      </c>
      <c r="I267" s="869"/>
      <c r="J267" s="860"/>
      <c r="K267" s="37"/>
      <c r="L267" s="37"/>
      <c r="M267" s="37"/>
      <c r="N267" s="37"/>
      <c r="O267" s="37"/>
      <c r="P267" s="37"/>
      <c r="Q267" s="37"/>
      <c r="R267" s="37"/>
      <c r="S267" s="37"/>
      <c r="T267" s="37"/>
      <c r="U267" s="37"/>
      <c r="V267" s="37"/>
      <c r="W267" s="37"/>
      <c r="X267" s="37"/>
      <c r="Y267" s="37"/>
      <c r="Z267" s="37"/>
      <c r="AA267" s="37"/>
      <c r="AB267" s="37"/>
      <c r="AC267" s="37"/>
      <c r="AD267" s="37"/>
      <c r="AE267" s="37"/>
      <c r="AF267" s="37"/>
      <c r="AG267" s="37"/>
      <c r="AH267" s="37"/>
      <c r="AI267" s="37"/>
      <c r="AJ267" s="37"/>
      <c r="AK267" s="37"/>
      <c r="AL267" s="37"/>
      <c r="AM267" s="37"/>
      <c r="AN267" s="37"/>
      <c r="AO267" s="37"/>
      <c r="AP267" s="37"/>
      <c r="AQ267" s="37"/>
      <c r="AR267" s="37"/>
      <c r="AS267" s="37"/>
      <c r="AT267" s="37"/>
      <c r="AU267" s="37"/>
      <c r="AV267" s="37"/>
      <c r="AW267" s="37"/>
    </row>
    <row r="268" spans="1:49" x14ac:dyDescent="0.2">
      <c r="A268" s="594"/>
      <c r="B268" s="705"/>
      <c r="C268" s="803"/>
      <c r="D268" s="422"/>
      <c r="E268" s="422"/>
      <c r="F268" s="805"/>
      <c r="G268" s="797"/>
      <c r="H268" s="751" t="str">
        <f t="shared" si="7"/>
        <v/>
      </c>
      <c r="I268" s="869"/>
      <c r="J268" s="860"/>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c r="AK268" s="37"/>
      <c r="AL268" s="37"/>
      <c r="AM268" s="37"/>
      <c r="AN268" s="37"/>
      <c r="AO268" s="37"/>
      <c r="AP268" s="37"/>
      <c r="AQ268" s="37"/>
      <c r="AR268" s="37"/>
      <c r="AS268" s="37"/>
      <c r="AT268" s="37"/>
      <c r="AU268" s="37"/>
      <c r="AV268" s="37"/>
      <c r="AW268" s="37"/>
    </row>
    <row r="269" spans="1:49" s="376" customFormat="1" x14ac:dyDescent="0.2">
      <c r="A269" s="594"/>
      <c r="B269" s="705"/>
      <c r="C269" s="485" t="s">
        <v>495</v>
      </c>
      <c r="D269" s="993" t="s">
        <v>535</v>
      </c>
      <c r="E269" s="993"/>
      <c r="F269" s="991"/>
      <c r="G269" s="797"/>
      <c r="H269" s="751" t="str">
        <f t="shared" si="7"/>
        <v/>
      </c>
      <c r="I269" s="869"/>
      <c r="J269" s="860"/>
      <c r="K269" s="375"/>
      <c r="L269" s="375"/>
      <c r="M269" s="375"/>
      <c r="N269" s="375"/>
      <c r="O269" s="375"/>
      <c r="P269" s="375"/>
      <c r="Q269" s="375"/>
      <c r="R269" s="375"/>
      <c r="S269" s="375"/>
      <c r="T269" s="375"/>
      <c r="U269" s="375"/>
      <c r="V269" s="375"/>
      <c r="W269" s="375"/>
      <c r="X269" s="375"/>
      <c r="Y269" s="375"/>
      <c r="Z269" s="375"/>
      <c r="AA269" s="375"/>
      <c r="AB269" s="375"/>
      <c r="AC269" s="375"/>
      <c r="AD269" s="375"/>
      <c r="AE269" s="375"/>
      <c r="AF269" s="375"/>
      <c r="AG269" s="375"/>
      <c r="AH269" s="375"/>
      <c r="AI269" s="375"/>
      <c r="AJ269" s="375"/>
      <c r="AK269" s="375"/>
      <c r="AL269" s="375"/>
      <c r="AM269" s="375"/>
      <c r="AN269" s="375"/>
      <c r="AO269" s="375"/>
      <c r="AP269" s="375"/>
      <c r="AQ269" s="375"/>
      <c r="AR269" s="375"/>
      <c r="AS269" s="375"/>
      <c r="AT269" s="375"/>
      <c r="AU269" s="375"/>
      <c r="AV269" s="375"/>
      <c r="AW269" s="375"/>
    </row>
    <row r="270" spans="1:49" s="376" customFormat="1" ht="9.6" customHeight="1" x14ac:dyDescent="0.2">
      <c r="A270" s="594"/>
      <c r="B270" s="705"/>
      <c r="C270" s="702"/>
      <c r="D270" s="422"/>
      <c r="E270" s="422"/>
      <c r="F270" s="805"/>
      <c r="G270" s="797"/>
      <c r="H270" s="751" t="str">
        <f t="shared" si="7"/>
        <v/>
      </c>
      <c r="I270" s="869"/>
      <c r="J270" s="860"/>
      <c r="K270" s="375"/>
      <c r="L270" s="375"/>
      <c r="M270" s="375"/>
      <c r="N270" s="375"/>
      <c r="O270" s="375"/>
      <c r="P270" s="375"/>
      <c r="Q270" s="375"/>
      <c r="R270" s="375"/>
      <c r="S270" s="375"/>
      <c r="T270" s="375"/>
      <c r="U270" s="375"/>
      <c r="V270" s="375"/>
      <c r="W270" s="375"/>
      <c r="X270" s="375"/>
      <c r="Y270" s="375"/>
      <c r="Z270" s="375"/>
      <c r="AA270" s="375"/>
      <c r="AB270" s="375"/>
      <c r="AC270" s="375"/>
      <c r="AD270" s="375"/>
      <c r="AE270" s="375"/>
      <c r="AF270" s="375"/>
      <c r="AG270" s="375"/>
      <c r="AH270" s="375"/>
      <c r="AI270" s="375"/>
      <c r="AJ270" s="375"/>
      <c r="AK270" s="375"/>
      <c r="AL270" s="375"/>
      <c r="AM270" s="375"/>
      <c r="AN270" s="375"/>
      <c r="AO270" s="375"/>
      <c r="AP270" s="375"/>
      <c r="AQ270" s="375"/>
      <c r="AR270" s="375"/>
      <c r="AS270" s="375"/>
      <c r="AT270" s="375"/>
      <c r="AU270" s="375"/>
      <c r="AV270" s="375"/>
      <c r="AW270" s="375"/>
    </row>
    <row r="271" spans="1:49" s="376" customFormat="1" ht="80.45" customHeight="1" x14ac:dyDescent="0.2">
      <c r="A271" s="594"/>
      <c r="B271" s="705"/>
      <c r="C271" s="804"/>
      <c r="D271" s="30" t="s">
        <v>495</v>
      </c>
      <c r="E271" s="958" t="s">
        <v>693</v>
      </c>
      <c r="F271" s="1001"/>
      <c r="G271" s="797"/>
      <c r="H271" s="751" t="str">
        <f t="shared" si="7"/>
        <v/>
      </c>
      <c r="I271" s="869"/>
      <c r="J271" s="860"/>
      <c r="K271" s="375"/>
      <c r="L271" s="375"/>
      <c r="M271" s="375"/>
      <c r="N271" s="375"/>
      <c r="O271" s="375"/>
      <c r="P271" s="375"/>
      <c r="Q271" s="375"/>
      <c r="R271" s="375"/>
      <c r="S271" s="375"/>
      <c r="T271" s="375"/>
      <c r="U271" s="375"/>
      <c r="V271" s="375"/>
      <c r="W271" s="375"/>
      <c r="X271" s="375"/>
      <c r="Y271" s="375"/>
      <c r="Z271" s="375"/>
      <c r="AA271" s="375"/>
      <c r="AB271" s="375"/>
      <c r="AC271" s="375"/>
      <c r="AD271" s="375"/>
      <c r="AE271" s="375"/>
      <c r="AF271" s="375"/>
      <c r="AG271" s="375"/>
      <c r="AH271" s="375"/>
      <c r="AI271" s="375"/>
      <c r="AJ271" s="375"/>
      <c r="AK271" s="375"/>
      <c r="AL271" s="375"/>
      <c r="AM271" s="375"/>
      <c r="AN271" s="375"/>
      <c r="AO271" s="375"/>
      <c r="AP271" s="375"/>
      <c r="AQ271" s="375"/>
      <c r="AR271" s="375"/>
      <c r="AS271" s="375"/>
      <c r="AT271" s="375"/>
      <c r="AU271" s="375"/>
      <c r="AV271" s="375"/>
      <c r="AW271" s="375"/>
    </row>
    <row r="272" spans="1:49" s="376" customFormat="1" x14ac:dyDescent="0.2">
      <c r="A272" s="594"/>
      <c r="B272" s="705"/>
      <c r="C272" s="803"/>
      <c r="D272" s="422"/>
      <c r="E272" s="422"/>
      <c r="F272" s="805"/>
      <c r="G272" s="797"/>
      <c r="H272" s="751" t="str">
        <f t="shared" si="7"/>
        <v/>
      </c>
      <c r="I272" s="869"/>
      <c r="J272" s="860"/>
      <c r="K272" s="375"/>
      <c r="L272" s="375"/>
      <c r="M272" s="375"/>
      <c r="N272" s="375"/>
      <c r="O272" s="375"/>
      <c r="P272" s="375"/>
      <c r="Q272" s="375"/>
      <c r="R272" s="375"/>
      <c r="S272" s="375"/>
      <c r="T272" s="375"/>
      <c r="U272" s="375"/>
      <c r="V272" s="375"/>
      <c r="W272" s="375"/>
      <c r="X272" s="375"/>
      <c r="Y272" s="375"/>
      <c r="Z272" s="375"/>
      <c r="AA272" s="375"/>
      <c r="AB272" s="375"/>
      <c r="AC272" s="375"/>
      <c r="AD272" s="375"/>
      <c r="AE272" s="375"/>
      <c r="AF272" s="375"/>
      <c r="AG272" s="375"/>
      <c r="AH272" s="375"/>
      <c r="AI272" s="375"/>
      <c r="AJ272" s="375"/>
      <c r="AK272" s="375"/>
      <c r="AL272" s="375"/>
      <c r="AM272" s="375"/>
      <c r="AN272" s="375"/>
      <c r="AO272" s="375"/>
      <c r="AP272" s="375"/>
      <c r="AQ272" s="375"/>
      <c r="AR272" s="375"/>
      <c r="AS272" s="375"/>
      <c r="AT272" s="375"/>
      <c r="AU272" s="375"/>
      <c r="AV272" s="375"/>
      <c r="AW272" s="375"/>
    </row>
    <row r="273" spans="1:49" s="376" customFormat="1" x14ac:dyDescent="0.2">
      <c r="A273" s="594"/>
      <c r="B273" s="705"/>
      <c r="C273" s="804"/>
      <c r="D273" s="78"/>
      <c r="E273" s="30" t="s">
        <v>495</v>
      </c>
      <c r="F273" s="794" t="s">
        <v>694</v>
      </c>
      <c r="G273" s="797" t="s">
        <v>518</v>
      </c>
      <c r="H273" s="751">
        <v>800</v>
      </c>
      <c r="I273" s="869"/>
      <c r="J273" s="856">
        <f>H273*I273</f>
        <v>0</v>
      </c>
      <c r="K273" s="378"/>
      <c r="L273" s="378"/>
      <c r="M273" s="378"/>
      <c r="N273" s="378"/>
      <c r="O273" s="378"/>
      <c r="P273" s="378"/>
      <c r="Q273" s="378"/>
      <c r="R273" s="378"/>
      <c r="S273" s="378"/>
      <c r="T273" s="378"/>
      <c r="U273" s="378"/>
      <c r="V273" s="378"/>
      <c r="W273" s="378"/>
      <c r="X273" s="378"/>
      <c r="Y273" s="378"/>
      <c r="Z273" s="378"/>
      <c r="AA273" s="378"/>
      <c r="AB273" s="378"/>
      <c r="AC273" s="378"/>
      <c r="AD273" s="378"/>
      <c r="AE273" s="378"/>
      <c r="AF273" s="378"/>
      <c r="AG273" s="378"/>
      <c r="AH273" s="378"/>
      <c r="AI273" s="378"/>
      <c r="AJ273" s="378"/>
      <c r="AK273" s="378"/>
      <c r="AL273" s="378"/>
      <c r="AM273" s="378"/>
      <c r="AN273" s="378"/>
      <c r="AO273" s="378"/>
      <c r="AP273" s="378"/>
      <c r="AQ273" s="378"/>
      <c r="AR273" s="378"/>
      <c r="AS273" s="378"/>
      <c r="AT273" s="378"/>
      <c r="AU273" s="378"/>
      <c r="AV273" s="378"/>
      <c r="AW273" s="378"/>
    </row>
    <row r="274" spans="1:49" s="376" customFormat="1" ht="9" customHeight="1" x14ac:dyDescent="0.2">
      <c r="A274" s="594"/>
      <c r="B274" s="705"/>
      <c r="C274" s="804"/>
      <c r="D274" s="78"/>
      <c r="E274" s="78"/>
      <c r="F274" s="794"/>
      <c r="G274" s="797"/>
      <c r="H274" s="751" t="str">
        <f>IF($G274="","",SUM(K274:YQ274))</f>
        <v/>
      </c>
      <c r="I274" s="869"/>
      <c r="J274" s="860"/>
      <c r="K274" s="375"/>
      <c r="L274" s="375"/>
      <c r="M274" s="375"/>
      <c r="N274" s="375"/>
      <c r="O274" s="375"/>
      <c r="P274" s="375"/>
      <c r="Q274" s="375"/>
      <c r="R274" s="375"/>
      <c r="S274" s="375"/>
      <c r="T274" s="375"/>
      <c r="U274" s="375"/>
      <c r="V274" s="375"/>
      <c r="W274" s="375"/>
      <c r="X274" s="375"/>
      <c r="Y274" s="375"/>
      <c r="Z274" s="375"/>
      <c r="AA274" s="375"/>
      <c r="AB274" s="375"/>
      <c r="AC274" s="375"/>
      <c r="AD274" s="375"/>
      <c r="AE274" s="375"/>
      <c r="AF274" s="375"/>
      <c r="AG274" s="375"/>
      <c r="AH274" s="375"/>
      <c r="AI274" s="375"/>
      <c r="AJ274" s="375"/>
      <c r="AK274" s="375"/>
      <c r="AL274" s="375"/>
      <c r="AM274" s="375"/>
      <c r="AN274" s="375"/>
      <c r="AO274" s="375"/>
      <c r="AP274" s="375"/>
      <c r="AQ274" s="375"/>
      <c r="AR274" s="375"/>
      <c r="AS274" s="375"/>
      <c r="AT274" s="375"/>
      <c r="AU274" s="375"/>
      <c r="AV274" s="375"/>
      <c r="AW274" s="375"/>
    </row>
    <row r="275" spans="1:49" s="376" customFormat="1" x14ac:dyDescent="0.2">
      <c r="A275" s="594"/>
      <c r="B275" s="705"/>
      <c r="C275" s="485" t="s">
        <v>496</v>
      </c>
      <c r="D275" s="993" t="s">
        <v>536</v>
      </c>
      <c r="E275" s="993"/>
      <c r="F275" s="991"/>
      <c r="G275" s="797"/>
      <c r="H275" s="751" t="str">
        <f>IF($G275="","",SUM(K275:YQ275))</f>
        <v/>
      </c>
      <c r="I275" s="869"/>
      <c r="J275" s="860"/>
      <c r="K275" s="375"/>
      <c r="L275" s="375"/>
      <c r="M275" s="375"/>
      <c r="N275" s="375"/>
      <c r="O275" s="375"/>
      <c r="P275" s="375"/>
      <c r="Q275" s="375"/>
      <c r="R275" s="375"/>
      <c r="S275" s="375"/>
      <c r="T275" s="375"/>
      <c r="U275" s="375"/>
      <c r="V275" s="375"/>
      <c r="W275" s="375"/>
      <c r="X275" s="375"/>
      <c r="Y275" s="375"/>
      <c r="Z275" s="375"/>
      <c r="AA275" s="375"/>
      <c r="AB275" s="375"/>
      <c r="AC275" s="375"/>
      <c r="AD275" s="375"/>
      <c r="AE275" s="375"/>
      <c r="AF275" s="375"/>
      <c r="AG275" s="375"/>
      <c r="AH275" s="375"/>
      <c r="AI275" s="375"/>
      <c r="AJ275" s="375"/>
      <c r="AK275" s="375"/>
      <c r="AL275" s="375"/>
      <c r="AM275" s="375"/>
      <c r="AN275" s="375"/>
      <c r="AO275" s="375"/>
      <c r="AP275" s="375"/>
      <c r="AQ275" s="375"/>
      <c r="AR275" s="375"/>
      <c r="AS275" s="375"/>
      <c r="AT275" s="375"/>
      <c r="AU275" s="375"/>
      <c r="AV275" s="375"/>
      <c r="AW275" s="375"/>
    </row>
    <row r="276" spans="1:49" s="376" customFormat="1" x14ac:dyDescent="0.2">
      <c r="A276" s="594"/>
      <c r="B276" s="705"/>
      <c r="C276" s="702"/>
      <c r="D276" s="422"/>
      <c r="E276" s="422"/>
      <c r="F276" s="805"/>
      <c r="G276" s="797"/>
      <c r="H276" s="751" t="str">
        <f>IF($G276="","",SUM(K276:YQ276))</f>
        <v/>
      </c>
      <c r="I276" s="869"/>
      <c r="J276" s="860"/>
      <c r="K276" s="375"/>
      <c r="L276" s="375"/>
      <c r="M276" s="375"/>
      <c r="N276" s="375"/>
      <c r="O276" s="375"/>
      <c r="P276" s="375"/>
      <c r="Q276" s="375"/>
      <c r="R276" s="375"/>
      <c r="S276" s="375"/>
      <c r="T276" s="375"/>
      <c r="U276" s="375"/>
      <c r="V276" s="375"/>
      <c r="W276" s="375"/>
      <c r="X276" s="375"/>
      <c r="Y276" s="375"/>
      <c r="Z276" s="375"/>
      <c r="AA276" s="375"/>
      <c r="AB276" s="375"/>
      <c r="AC276" s="375"/>
      <c r="AD276" s="375"/>
      <c r="AE276" s="375"/>
      <c r="AF276" s="375"/>
      <c r="AG276" s="375"/>
      <c r="AH276" s="375"/>
      <c r="AI276" s="375"/>
      <c r="AJ276" s="375"/>
      <c r="AK276" s="375"/>
      <c r="AL276" s="375"/>
      <c r="AM276" s="375"/>
      <c r="AN276" s="375"/>
      <c r="AO276" s="375"/>
      <c r="AP276" s="375"/>
      <c r="AQ276" s="375"/>
      <c r="AR276" s="375"/>
      <c r="AS276" s="375"/>
      <c r="AT276" s="375"/>
      <c r="AU276" s="375"/>
      <c r="AV276" s="375"/>
      <c r="AW276" s="375"/>
    </row>
    <row r="277" spans="1:49" s="376" customFormat="1" ht="39.75" customHeight="1" x14ac:dyDescent="0.2">
      <c r="A277" s="594"/>
      <c r="B277" s="470"/>
      <c r="C277" s="485"/>
      <c r="D277" s="30" t="s">
        <v>495</v>
      </c>
      <c r="E277" s="958" t="s">
        <v>537</v>
      </c>
      <c r="F277" s="1001"/>
      <c r="G277" s="797"/>
      <c r="H277" s="751" t="str">
        <f>IF($G277="","",SUM(K277:YQ277))</f>
        <v/>
      </c>
      <c r="I277" s="869"/>
      <c r="J277" s="860"/>
      <c r="K277" s="375"/>
      <c r="L277" s="375"/>
      <c r="M277" s="375"/>
      <c r="N277" s="375"/>
      <c r="O277" s="375"/>
      <c r="P277" s="375"/>
      <c r="Q277" s="375"/>
      <c r="R277" s="375"/>
      <c r="S277" s="375"/>
      <c r="T277" s="375"/>
      <c r="U277" s="375"/>
      <c r="V277" s="375"/>
      <c r="W277" s="375"/>
      <c r="X277" s="375"/>
      <c r="Y277" s="375"/>
      <c r="Z277" s="375"/>
      <c r="AA277" s="375"/>
      <c r="AB277" s="375"/>
      <c r="AC277" s="375"/>
      <c r="AD277" s="375"/>
      <c r="AE277" s="375"/>
      <c r="AF277" s="375"/>
      <c r="AG277" s="375"/>
      <c r="AH277" s="375"/>
      <c r="AI277" s="375"/>
      <c r="AJ277" s="375"/>
      <c r="AK277" s="375"/>
      <c r="AL277" s="375"/>
      <c r="AM277" s="375"/>
      <c r="AN277" s="375"/>
      <c r="AO277" s="375"/>
      <c r="AP277" s="375"/>
      <c r="AQ277" s="375"/>
      <c r="AR277" s="375"/>
      <c r="AS277" s="375"/>
      <c r="AT277" s="375"/>
      <c r="AU277" s="375"/>
      <c r="AV277" s="375"/>
      <c r="AW277" s="375"/>
    </row>
    <row r="278" spans="1:49" s="376" customFormat="1" x14ac:dyDescent="0.2">
      <c r="A278" s="594"/>
      <c r="B278" s="807"/>
      <c r="C278" s="594"/>
      <c r="D278" s="422"/>
      <c r="E278" s="422"/>
      <c r="F278" s="789"/>
      <c r="G278" s="797"/>
      <c r="H278" s="751" t="str">
        <f>IF($G278="","",SUM(K278:YQ278))</f>
        <v/>
      </c>
      <c r="I278" s="869"/>
      <c r="J278" s="860"/>
      <c r="K278" s="375"/>
      <c r="L278" s="375"/>
      <c r="M278" s="375"/>
      <c r="N278" s="375"/>
      <c r="O278" s="375"/>
      <c r="P278" s="375"/>
      <c r="Q278" s="375"/>
      <c r="R278" s="375"/>
      <c r="S278" s="375"/>
      <c r="T278" s="375"/>
      <c r="U278" s="375"/>
      <c r="V278" s="375"/>
      <c r="W278" s="375"/>
      <c r="X278" s="375"/>
      <c r="Y278" s="375"/>
      <c r="Z278" s="375"/>
      <c r="AA278" s="375"/>
      <c r="AB278" s="375"/>
      <c r="AC278" s="375"/>
      <c r="AD278" s="375"/>
      <c r="AE278" s="375"/>
      <c r="AF278" s="375"/>
      <c r="AG278" s="375"/>
      <c r="AH278" s="375"/>
      <c r="AI278" s="375"/>
      <c r="AJ278" s="375"/>
      <c r="AK278" s="375"/>
      <c r="AL278" s="375"/>
      <c r="AM278" s="375"/>
      <c r="AN278" s="375"/>
      <c r="AO278" s="375"/>
      <c r="AP278" s="375"/>
      <c r="AQ278" s="375"/>
      <c r="AR278" s="375"/>
      <c r="AS278" s="375"/>
      <c r="AT278" s="375"/>
      <c r="AU278" s="375"/>
      <c r="AV278" s="375"/>
      <c r="AW278" s="375"/>
    </row>
    <row r="279" spans="1:49" s="376" customFormat="1" x14ac:dyDescent="0.2">
      <c r="A279" s="594"/>
      <c r="B279" s="705"/>
      <c r="C279" s="808"/>
      <c r="D279" s="78"/>
      <c r="E279" s="30" t="s">
        <v>495</v>
      </c>
      <c r="F279" s="794" t="s">
        <v>696</v>
      </c>
      <c r="G279" s="797" t="s">
        <v>518</v>
      </c>
      <c r="H279" s="751">
        <v>260</v>
      </c>
      <c r="I279" s="869"/>
      <c r="J279" s="856">
        <f>H279*I279</f>
        <v>0</v>
      </c>
      <c r="K279" s="378"/>
      <c r="L279" s="378"/>
      <c r="M279" s="378"/>
      <c r="N279" s="378"/>
      <c r="O279" s="378"/>
      <c r="P279" s="378"/>
      <c r="Q279" s="378"/>
      <c r="R279" s="378"/>
      <c r="S279" s="378"/>
      <c r="T279" s="378"/>
      <c r="U279" s="378"/>
      <c r="V279" s="378"/>
      <c r="W279" s="378"/>
      <c r="X279" s="378"/>
      <c r="Y279" s="378"/>
      <c r="Z279" s="378"/>
      <c r="AA279" s="378"/>
      <c r="AB279" s="378"/>
      <c r="AC279" s="378"/>
      <c r="AD279" s="378"/>
      <c r="AE279" s="378"/>
      <c r="AF279" s="378"/>
      <c r="AG279" s="378"/>
      <c r="AH279" s="378"/>
      <c r="AI279" s="378"/>
      <c r="AJ279" s="378"/>
      <c r="AK279" s="378"/>
      <c r="AL279" s="378"/>
      <c r="AM279" s="378"/>
      <c r="AN279" s="378"/>
      <c r="AO279" s="378"/>
      <c r="AP279" s="378"/>
      <c r="AQ279" s="378"/>
      <c r="AR279" s="375"/>
      <c r="AS279" s="375"/>
      <c r="AT279" s="375"/>
      <c r="AU279" s="375"/>
      <c r="AV279" s="375"/>
      <c r="AW279" s="375"/>
    </row>
    <row r="280" spans="1:49" s="376" customFormat="1" x14ac:dyDescent="0.2">
      <c r="A280" s="594"/>
      <c r="B280" s="705"/>
      <c r="C280" s="808"/>
      <c r="D280" s="78"/>
      <c r="E280" s="30"/>
      <c r="F280" s="794"/>
      <c r="G280" s="797"/>
      <c r="H280" s="751"/>
      <c r="I280" s="869"/>
      <c r="J280" s="860"/>
      <c r="K280" s="378"/>
      <c r="L280" s="378"/>
      <c r="M280" s="378"/>
      <c r="N280" s="378"/>
      <c r="O280" s="378"/>
      <c r="P280" s="378"/>
      <c r="Q280" s="378"/>
      <c r="R280" s="378"/>
      <c r="S280" s="378"/>
      <c r="T280" s="378"/>
      <c r="U280" s="378"/>
      <c r="V280" s="378"/>
      <c r="W280" s="378"/>
      <c r="X280" s="378"/>
      <c r="Y280" s="378"/>
      <c r="Z280" s="378"/>
      <c r="AA280" s="378"/>
      <c r="AB280" s="378"/>
      <c r="AC280" s="378"/>
      <c r="AD280" s="378"/>
      <c r="AE280" s="378"/>
      <c r="AF280" s="378"/>
      <c r="AG280" s="378"/>
      <c r="AH280" s="378"/>
      <c r="AI280" s="378"/>
      <c r="AJ280" s="378"/>
      <c r="AK280" s="378"/>
      <c r="AL280" s="378"/>
      <c r="AM280" s="378"/>
      <c r="AN280" s="378"/>
      <c r="AO280" s="378"/>
      <c r="AP280" s="378"/>
      <c r="AQ280" s="378"/>
      <c r="AR280" s="375"/>
      <c r="AS280" s="375"/>
      <c r="AT280" s="375"/>
      <c r="AU280" s="375"/>
      <c r="AV280" s="375"/>
      <c r="AW280" s="375"/>
    </row>
    <row r="281" spans="1:49" s="376" customFormat="1" ht="12.75" customHeight="1" x14ac:dyDescent="0.2">
      <c r="A281" s="594"/>
      <c r="B281" s="705"/>
      <c r="C281" s="485" t="s">
        <v>497</v>
      </c>
      <c r="D281" s="1019" t="s">
        <v>815</v>
      </c>
      <c r="E281" s="1019"/>
      <c r="F281" s="1020"/>
      <c r="G281" s="810"/>
      <c r="H281" s="754"/>
      <c r="I281" s="869"/>
      <c r="J281" s="860"/>
      <c r="K281" s="378"/>
      <c r="L281" s="378"/>
      <c r="M281" s="378"/>
      <c r="N281" s="378"/>
      <c r="O281" s="378"/>
      <c r="P281" s="378"/>
      <c r="Q281" s="378"/>
      <c r="R281" s="378"/>
      <c r="S281" s="378"/>
      <c r="T281" s="378"/>
      <c r="U281" s="378"/>
      <c r="V281" s="378"/>
      <c r="W281" s="378"/>
      <c r="X281" s="378"/>
      <c r="Y281" s="378"/>
      <c r="Z281" s="378"/>
      <c r="AA281" s="378"/>
      <c r="AB281" s="378"/>
      <c r="AC281" s="378"/>
      <c r="AD281" s="378"/>
      <c r="AE281" s="378"/>
      <c r="AF281" s="378"/>
      <c r="AG281" s="378"/>
      <c r="AH281" s="378"/>
      <c r="AI281" s="378"/>
      <c r="AJ281" s="378"/>
      <c r="AK281" s="378"/>
      <c r="AL281" s="378"/>
      <c r="AM281" s="378"/>
      <c r="AN281" s="378"/>
      <c r="AO281" s="378"/>
      <c r="AP281" s="378"/>
      <c r="AQ281" s="378"/>
      <c r="AR281" s="375"/>
      <c r="AS281" s="375"/>
      <c r="AT281" s="375"/>
      <c r="AU281" s="375"/>
      <c r="AV281" s="375"/>
      <c r="AW281" s="375"/>
    </row>
    <row r="282" spans="1:49" s="376" customFormat="1" x14ac:dyDescent="0.2">
      <c r="A282" s="594"/>
      <c r="B282" s="705"/>
      <c r="C282" s="485"/>
      <c r="D282" s="422"/>
      <c r="E282" s="422"/>
      <c r="F282" s="809"/>
      <c r="G282" s="810"/>
      <c r="H282" s="754"/>
      <c r="I282" s="869"/>
      <c r="J282" s="860"/>
      <c r="K282" s="378"/>
      <c r="L282" s="378"/>
      <c r="M282" s="378"/>
      <c r="N282" s="378"/>
      <c r="O282" s="378"/>
      <c r="P282" s="378"/>
      <c r="Q282" s="378"/>
      <c r="R282" s="378"/>
      <c r="S282" s="378"/>
      <c r="T282" s="378"/>
      <c r="U282" s="378"/>
      <c r="V282" s="378"/>
      <c r="W282" s="378"/>
      <c r="X282" s="378"/>
      <c r="Y282" s="378"/>
      <c r="Z282" s="378"/>
      <c r="AA282" s="378"/>
      <c r="AB282" s="378"/>
      <c r="AC282" s="378"/>
      <c r="AD282" s="378"/>
      <c r="AE282" s="378"/>
      <c r="AF282" s="378"/>
      <c r="AG282" s="378"/>
      <c r="AH282" s="378"/>
      <c r="AI282" s="378"/>
      <c r="AJ282" s="378"/>
      <c r="AK282" s="378"/>
      <c r="AL282" s="378"/>
      <c r="AM282" s="378"/>
      <c r="AN282" s="378"/>
      <c r="AO282" s="378"/>
      <c r="AP282" s="378"/>
      <c r="AQ282" s="378"/>
      <c r="AR282" s="375"/>
      <c r="AS282" s="375"/>
      <c r="AT282" s="375"/>
      <c r="AU282" s="375"/>
      <c r="AV282" s="375"/>
      <c r="AW282" s="375"/>
    </row>
    <row r="283" spans="1:49" s="376" customFormat="1" ht="38.25" customHeight="1" x14ac:dyDescent="0.2">
      <c r="A283" s="594"/>
      <c r="B283" s="705"/>
      <c r="C283" s="485"/>
      <c r="D283" s="30" t="s">
        <v>495</v>
      </c>
      <c r="E283" s="958" t="s">
        <v>804</v>
      </c>
      <c r="F283" s="1021"/>
      <c r="G283" s="810"/>
      <c r="H283" s="754"/>
      <c r="I283" s="869"/>
      <c r="J283" s="860"/>
      <c r="K283" s="378"/>
      <c r="L283" s="378"/>
      <c r="M283" s="378"/>
      <c r="N283" s="378"/>
      <c r="O283" s="378"/>
      <c r="P283" s="378"/>
      <c r="Q283" s="378"/>
      <c r="R283" s="378"/>
      <c r="S283" s="378"/>
      <c r="T283" s="378"/>
      <c r="U283" s="378"/>
      <c r="V283" s="378"/>
      <c r="W283" s="378"/>
      <c r="X283" s="378"/>
      <c r="Y283" s="378"/>
      <c r="Z283" s="378"/>
      <c r="AA283" s="378"/>
      <c r="AB283" s="378"/>
      <c r="AC283" s="378"/>
      <c r="AD283" s="378"/>
      <c r="AE283" s="378"/>
      <c r="AF283" s="378"/>
      <c r="AG283" s="378"/>
      <c r="AH283" s="378"/>
      <c r="AI283" s="378"/>
      <c r="AJ283" s="378"/>
      <c r="AK283" s="378"/>
      <c r="AL283" s="378"/>
      <c r="AM283" s="378"/>
      <c r="AN283" s="378"/>
      <c r="AO283" s="378"/>
      <c r="AP283" s="378"/>
      <c r="AQ283" s="378"/>
      <c r="AR283" s="375"/>
      <c r="AS283" s="375"/>
      <c r="AT283" s="375"/>
      <c r="AU283" s="375"/>
      <c r="AV283" s="375"/>
      <c r="AW283" s="375"/>
    </row>
    <row r="284" spans="1:49" s="376" customFormat="1" x14ac:dyDescent="0.2">
      <c r="A284" s="594"/>
      <c r="B284" s="705"/>
      <c r="C284" s="808"/>
      <c r="D284" s="78"/>
      <c r="E284" s="30"/>
      <c r="F284" s="811"/>
      <c r="G284" s="810"/>
      <c r="H284" s="754"/>
      <c r="I284" s="869"/>
      <c r="J284" s="860"/>
      <c r="K284" s="378"/>
      <c r="L284" s="378"/>
      <c r="M284" s="378"/>
      <c r="N284" s="378"/>
      <c r="O284" s="378"/>
      <c r="P284" s="378"/>
      <c r="Q284" s="378"/>
      <c r="R284" s="378"/>
      <c r="S284" s="378"/>
      <c r="T284" s="378"/>
      <c r="U284" s="378"/>
      <c r="V284" s="378"/>
      <c r="W284" s="378"/>
      <c r="X284" s="378"/>
      <c r="Y284" s="378"/>
      <c r="Z284" s="378"/>
      <c r="AA284" s="378"/>
      <c r="AB284" s="378"/>
      <c r="AC284" s="378"/>
      <c r="AD284" s="378"/>
      <c r="AE284" s="378"/>
      <c r="AF284" s="378"/>
      <c r="AG284" s="378"/>
      <c r="AH284" s="378"/>
      <c r="AI284" s="378"/>
      <c r="AJ284" s="378"/>
      <c r="AK284" s="378"/>
      <c r="AL284" s="378"/>
      <c r="AM284" s="378"/>
      <c r="AN284" s="378"/>
      <c r="AO284" s="378"/>
      <c r="AP284" s="378"/>
      <c r="AQ284" s="378"/>
      <c r="AR284" s="375"/>
      <c r="AS284" s="375"/>
      <c r="AT284" s="375"/>
      <c r="AU284" s="375"/>
      <c r="AV284" s="375"/>
      <c r="AW284" s="375"/>
    </row>
    <row r="285" spans="1:49" s="376" customFormat="1" x14ac:dyDescent="0.2">
      <c r="A285" s="594"/>
      <c r="B285" s="705"/>
      <c r="C285" s="808"/>
      <c r="D285" s="78"/>
      <c r="E285" s="30" t="s">
        <v>495</v>
      </c>
      <c r="F285" s="811" t="s">
        <v>700</v>
      </c>
      <c r="G285" s="810" t="s">
        <v>518</v>
      </c>
      <c r="H285" s="754">
        <v>300</v>
      </c>
      <c r="I285" s="869"/>
      <c r="J285" s="856">
        <f>H285*I285</f>
        <v>0</v>
      </c>
      <c r="K285" s="378"/>
      <c r="L285" s="378"/>
      <c r="M285" s="378"/>
      <c r="N285" s="378"/>
      <c r="O285" s="378"/>
      <c r="P285" s="378"/>
      <c r="Q285" s="378"/>
      <c r="R285" s="378"/>
      <c r="S285" s="378"/>
      <c r="T285" s="378"/>
      <c r="U285" s="378"/>
      <c r="V285" s="378"/>
      <c r="W285" s="378"/>
      <c r="X285" s="378"/>
      <c r="Y285" s="378"/>
      <c r="Z285" s="378"/>
      <c r="AA285" s="378"/>
      <c r="AB285" s="378"/>
      <c r="AC285" s="378"/>
      <c r="AD285" s="378"/>
      <c r="AE285" s="378"/>
      <c r="AF285" s="378"/>
      <c r="AG285" s="378"/>
      <c r="AH285" s="378"/>
      <c r="AI285" s="378"/>
      <c r="AJ285" s="378"/>
      <c r="AK285" s="378"/>
      <c r="AL285" s="378"/>
      <c r="AM285" s="378"/>
      <c r="AN285" s="378"/>
      <c r="AO285" s="378"/>
      <c r="AP285" s="378"/>
      <c r="AQ285" s="378"/>
      <c r="AR285" s="375"/>
      <c r="AS285" s="375"/>
      <c r="AT285" s="375"/>
      <c r="AU285" s="375"/>
      <c r="AV285" s="375"/>
      <c r="AW285" s="375"/>
    </row>
    <row r="286" spans="1:49" x14ac:dyDescent="0.2">
      <c r="A286" s="594"/>
      <c r="B286" s="470"/>
      <c r="C286" s="485"/>
      <c r="D286" s="30"/>
      <c r="E286" s="30"/>
      <c r="F286" s="811"/>
      <c r="G286" s="810"/>
      <c r="H286" s="754"/>
      <c r="I286" s="869"/>
      <c r="J286" s="860"/>
      <c r="K286" s="43"/>
      <c r="L286" s="43"/>
      <c r="M286" s="43"/>
      <c r="N286" s="43"/>
      <c r="O286" s="43"/>
      <c r="P286" s="43"/>
      <c r="Q286" s="43"/>
      <c r="R286" s="43"/>
      <c r="S286" s="43"/>
      <c r="T286" s="43"/>
      <c r="U286" s="43"/>
      <c r="V286" s="43"/>
      <c r="W286" s="43"/>
      <c r="X286" s="43"/>
      <c r="Y286" s="43"/>
      <c r="Z286" s="43"/>
      <c r="AA286" s="43"/>
      <c r="AB286" s="43"/>
      <c r="AC286" s="43"/>
      <c r="AD286" s="43"/>
      <c r="AE286" s="43"/>
      <c r="AF286" s="43"/>
      <c r="AG286" s="43"/>
      <c r="AH286" s="43"/>
      <c r="AI286" s="43"/>
      <c r="AJ286" s="43"/>
      <c r="AK286" s="43"/>
      <c r="AL286" s="43"/>
      <c r="AM286" s="43"/>
      <c r="AN286" s="43"/>
      <c r="AO286" s="43"/>
      <c r="AP286" s="43"/>
      <c r="AQ286" s="43"/>
      <c r="AR286" s="43"/>
      <c r="AS286" s="43"/>
      <c r="AT286" s="43"/>
      <c r="AU286" s="43"/>
      <c r="AV286" s="43"/>
      <c r="AW286" s="43"/>
    </row>
    <row r="287" spans="1:49" x14ac:dyDescent="0.2">
      <c r="A287" s="22"/>
      <c r="B287" s="23"/>
      <c r="C287" s="500"/>
      <c r="D287" s="39"/>
      <c r="E287" s="39"/>
      <c r="F287" s="38"/>
      <c r="G287" s="515"/>
      <c r="H287" s="313" t="str">
        <f t="shared" ref="H287:H292" si="8">IF($G287="","",SUM(K287:YQ287))</f>
        <v/>
      </c>
      <c r="I287" s="918"/>
      <c r="J287" s="855"/>
      <c r="K287" s="37"/>
      <c r="L287" s="37"/>
      <c r="M287" s="37"/>
      <c r="N287" s="37"/>
      <c r="O287" s="37"/>
      <c r="P287" s="37"/>
      <c r="Q287" s="37"/>
      <c r="R287" s="37"/>
      <c r="S287" s="37"/>
      <c r="T287" s="37"/>
      <c r="U287" s="37"/>
      <c r="V287" s="37"/>
      <c r="W287" s="37"/>
      <c r="X287" s="37"/>
      <c r="Y287" s="37"/>
      <c r="Z287" s="37"/>
      <c r="AA287" s="37"/>
      <c r="AB287" s="37"/>
      <c r="AC287" s="37"/>
      <c r="AD287" s="37"/>
      <c r="AE287" s="37"/>
      <c r="AF287" s="37"/>
      <c r="AG287" s="37"/>
      <c r="AH287" s="37"/>
      <c r="AI287" s="37"/>
      <c r="AJ287" s="37"/>
      <c r="AK287" s="37"/>
      <c r="AL287" s="37"/>
      <c r="AM287" s="37"/>
      <c r="AN287" s="37"/>
      <c r="AO287" s="37"/>
      <c r="AP287" s="37"/>
      <c r="AQ287" s="37"/>
      <c r="AR287" s="37"/>
      <c r="AS287" s="37"/>
      <c r="AT287" s="37"/>
      <c r="AU287" s="37"/>
      <c r="AV287" s="37"/>
      <c r="AW287" s="37"/>
    </row>
    <row r="288" spans="1:49" x14ac:dyDescent="0.2">
      <c r="A288" s="457"/>
      <c r="B288" s="458" t="s">
        <v>499</v>
      </c>
      <c r="C288" s="6"/>
      <c r="D288" s="31"/>
      <c r="E288" s="31"/>
      <c r="F288" s="56"/>
      <c r="G288" s="764"/>
      <c r="H288" s="315" t="str">
        <f t="shared" si="8"/>
        <v/>
      </c>
      <c r="I288" s="919"/>
      <c r="J288" s="860">
        <f>SUM(J247:J286)</f>
        <v>0</v>
      </c>
      <c r="K288" s="37"/>
      <c r="L288" s="37"/>
      <c r="M288" s="37"/>
      <c r="N288" s="37"/>
      <c r="O288" s="37"/>
      <c r="P288" s="37"/>
      <c r="Q288" s="37"/>
      <c r="R288" s="37"/>
      <c r="S288" s="37"/>
      <c r="T288" s="37"/>
      <c r="U288" s="37"/>
      <c r="V288" s="37"/>
      <c r="W288" s="37"/>
      <c r="X288" s="37"/>
      <c r="Y288" s="37"/>
      <c r="Z288" s="37"/>
      <c r="AA288" s="37"/>
      <c r="AB288" s="37"/>
      <c r="AC288" s="37"/>
      <c r="AD288" s="37"/>
      <c r="AE288" s="37"/>
      <c r="AF288" s="37"/>
      <c r="AG288" s="37"/>
      <c r="AH288" s="37"/>
      <c r="AI288" s="37"/>
      <c r="AJ288" s="37"/>
      <c r="AK288" s="37"/>
      <c r="AL288" s="37"/>
      <c r="AM288" s="37"/>
      <c r="AN288" s="37"/>
      <c r="AO288" s="37"/>
      <c r="AP288" s="37"/>
      <c r="AQ288" s="37"/>
      <c r="AR288" s="37"/>
      <c r="AS288" s="37"/>
      <c r="AT288" s="37"/>
      <c r="AU288" s="37"/>
      <c r="AV288" s="37"/>
      <c r="AW288" s="37"/>
    </row>
    <row r="289" spans="1:49" x14ac:dyDescent="0.2">
      <c r="A289" s="139"/>
      <c r="B289" s="140"/>
      <c r="C289" s="501"/>
      <c r="D289" s="36"/>
      <c r="E289" s="36"/>
      <c r="F289" s="35"/>
      <c r="G289" s="516"/>
      <c r="H289" s="317" t="str">
        <f t="shared" si="8"/>
        <v/>
      </c>
      <c r="I289" s="920"/>
      <c r="J289" s="857"/>
      <c r="K289" s="37"/>
      <c r="L289" s="37"/>
      <c r="M289" s="37"/>
      <c r="N289" s="37"/>
      <c r="O289" s="37"/>
      <c r="P289" s="37"/>
      <c r="Q289" s="37"/>
      <c r="R289" s="37"/>
      <c r="S289" s="37"/>
      <c r="T289" s="37"/>
      <c r="U289" s="37"/>
      <c r="V289" s="37"/>
      <c r="W289" s="37"/>
      <c r="X289" s="37"/>
      <c r="Y289" s="37"/>
      <c r="Z289" s="37"/>
      <c r="AA289" s="37"/>
      <c r="AB289" s="37"/>
      <c r="AC289" s="37"/>
      <c r="AD289" s="37"/>
      <c r="AE289" s="37"/>
      <c r="AF289" s="37"/>
      <c r="AG289" s="37"/>
      <c r="AH289" s="37"/>
      <c r="AI289" s="37"/>
      <c r="AJ289" s="37"/>
      <c r="AK289" s="37"/>
      <c r="AL289" s="37"/>
      <c r="AM289" s="37"/>
      <c r="AN289" s="37"/>
      <c r="AO289" s="37"/>
      <c r="AP289" s="37"/>
      <c r="AQ289" s="37"/>
      <c r="AR289" s="37"/>
      <c r="AS289" s="37"/>
      <c r="AT289" s="37"/>
      <c r="AU289" s="37"/>
      <c r="AV289" s="37"/>
      <c r="AW289" s="37"/>
    </row>
    <row r="290" spans="1:49" x14ac:dyDescent="0.2">
      <c r="A290" s="457"/>
      <c r="B290" s="460"/>
      <c r="C290" s="6"/>
      <c r="D290" s="31"/>
      <c r="E290" s="31"/>
      <c r="F290" s="56"/>
      <c r="G290" s="764"/>
      <c r="H290" s="315" t="str">
        <f t="shared" si="8"/>
        <v/>
      </c>
      <c r="I290" s="919"/>
      <c r="J290" s="860"/>
      <c r="K290" s="37"/>
      <c r="L290" s="37"/>
      <c r="M290" s="37"/>
      <c r="N290" s="37"/>
      <c r="O290" s="37"/>
      <c r="P290" s="37"/>
      <c r="Q290" s="37"/>
      <c r="R290" s="37"/>
      <c r="S290" s="37"/>
      <c r="T290" s="37"/>
      <c r="U290" s="37"/>
      <c r="V290" s="37"/>
      <c r="W290" s="37"/>
      <c r="X290" s="37"/>
      <c r="Y290" s="37"/>
      <c r="Z290" s="37"/>
      <c r="AA290" s="37"/>
      <c r="AB290" s="37"/>
      <c r="AC290" s="37"/>
      <c r="AD290" s="37"/>
      <c r="AE290" s="37"/>
      <c r="AF290" s="37"/>
      <c r="AG290" s="37"/>
      <c r="AH290" s="37"/>
      <c r="AI290" s="37"/>
      <c r="AJ290" s="37"/>
      <c r="AK290" s="37"/>
      <c r="AL290" s="37"/>
      <c r="AM290" s="37"/>
      <c r="AN290" s="37"/>
      <c r="AO290" s="37"/>
      <c r="AP290" s="37"/>
      <c r="AQ290" s="37"/>
      <c r="AR290" s="37"/>
      <c r="AS290" s="37"/>
      <c r="AT290" s="37"/>
      <c r="AU290" s="37"/>
      <c r="AV290" s="37"/>
      <c r="AW290" s="37"/>
    </row>
    <row r="291" spans="1:49" x14ac:dyDescent="0.2">
      <c r="A291" s="457"/>
      <c r="B291" s="458" t="s">
        <v>500</v>
      </c>
      <c r="C291" s="6"/>
      <c r="D291" s="31"/>
      <c r="E291" s="31"/>
      <c r="F291" s="56"/>
      <c r="G291" s="764"/>
      <c r="H291" s="315" t="str">
        <f t="shared" si="8"/>
        <v/>
      </c>
      <c r="I291" s="919"/>
      <c r="J291" s="860">
        <f>J288</f>
        <v>0</v>
      </c>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row>
    <row r="292" spans="1:49" x14ac:dyDescent="0.2">
      <c r="A292" s="139"/>
      <c r="B292" s="140"/>
      <c r="C292" s="501"/>
      <c r="D292" s="36"/>
      <c r="E292" s="36"/>
      <c r="F292" s="35"/>
      <c r="G292" s="516"/>
      <c r="H292" s="317" t="str">
        <f t="shared" si="8"/>
        <v/>
      </c>
      <c r="I292" s="920"/>
      <c r="J292" s="857"/>
      <c r="K292" s="37"/>
      <c r="L292" s="37"/>
      <c r="M292" s="37"/>
      <c r="N292" s="37"/>
      <c r="O292" s="37"/>
      <c r="P292" s="37"/>
      <c r="Q292" s="37"/>
      <c r="R292" s="37"/>
      <c r="S292" s="37"/>
      <c r="T292" s="37"/>
      <c r="U292" s="37"/>
      <c r="V292" s="37"/>
      <c r="W292" s="37"/>
      <c r="X292" s="37"/>
      <c r="Y292" s="37"/>
      <c r="Z292" s="37"/>
      <c r="AA292" s="37"/>
      <c r="AB292" s="37"/>
      <c r="AC292" s="37"/>
      <c r="AD292" s="37"/>
      <c r="AE292" s="37"/>
      <c r="AF292" s="37"/>
      <c r="AG292" s="37"/>
      <c r="AH292" s="37"/>
      <c r="AI292" s="37"/>
      <c r="AJ292" s="37"/>
      <c r="AK292" s="37"/>
      <c r="AL292" s="37"/>
      <c r="AM292" s="37"/>
      <c r="AN292" s="37"/>
      <c r="AO292" s="37"/>
      <c r="AP292" s="37"/>
      <c r="AQ292" s="37"/>
      <c r="AR292" s="37"/>
      <c r="AS292" s="37"/>
      <c r="AT292" s="37"/>
      <c r="AU292" s="37"/>
      <c r="AV292" s="37"/>
      <c r="AW292" s="37"/>
    </row>
    <row r="293" spans="1:49" s="376" customFormat="1" x14ac:dyDescent="0.2">
      <c r="A293" s="594"/>
      <c r="B293" s="705"/>
      <c r="C293" s="808"/>
      <c r="D293" s="78"/>
      <c r="E293" s="30"/>
      <c r="F293" s="811"/>
      <c r="G293" s="810"/>
      <c r="H293" s="754"/>
      <c r="I293" s="869"/>
      <c r="J293" s="860"/>
      <c r="K293" s="378"/>
      <c r="L293" s="378"/>
      <c r="M293" s="378"/>
      <c r="N293" s="378"/>
      <c r="O293" s="378"/>
      <c r="P293" s="378"/>
      <c r="Q293" s="378"/>
      <c r="R293" s="378"/>
      <c r="S293" s="378"/>
      <c r="T293" s="378"/>
      <c r="U293" s="378"/>
      <c r="V293" s="378"/>
      <c r="W293" s="378"/>
      <c r="X293" s="378"/>
      <c r="Y293" s="378"/>
      <c r="Z293" s="378"/>
      <c r="AA293" s="378"/>
      <c r="AB293" s="378"/>
      <c r="AC293" s="378"/>
      <c r="AD293" s="378"/>
      <c r="AE293" s="378"/>
      <c r="AF293" s="378"/>
      <c r="AG293" s="378"/>
      <c r="AH293" s="378"/>
      <c r="AI293" s="378"/>
      <c r="AJ293" s="378"/>
      <c r="AK293" s="378"/>
      <c r="AL293" s="378"/>
      <c r="AM293" s="378"/>
      <c r="AN293" s="378"/>
      <c r="AO293" s="378"/>
      <c r="AP293" s="378"/>
      <c r="AQ293" s="378"/>
      <c r="AR293" s="375"/>
      <c r="AS293" s="375"/>
      <c r="AT293" s="375"/>
      <c r="AU293" s="375"/>
      <c r="AV293" s="375"/>
      <c r="AW293" s="375"/>
    </row>
    <row r="294" spans="1:49" s="376" customFormat="1" ht="11.1" customHeight="1" x14ac:dyDescent="0.2">
      <c r="A294" s="594"/>
      <c r="B294" s="705"/>
      <c r="C294" s="485" t="s">
        <v>498</v>
      </c>
      <c r="D294" s="1019" t="s">
        <v>812</v>
      </c>
      <c r="E294" s="1019"/>
      <c r="F294" s="1020"/>
      <c r="G294" s="810"/>
      <c r="H294" s="754"/>
      <c r="I294" s="869"/>
      <c r="J294" s="860"/>
      <c r="K294" s="378"/>
      <c r="L294" s="378"/>
      <c r="M294" s="378"/>
      <c r="N294" s="378"/>
      <c r="O294" s="378"/>
      <c r="P294" s="378"/>
      <c r="Q294" s="378"/>
      <c r="R294" s="378"/>
      <c r="S294" s="378"/>
      <c r="T294" s="378"/>
      <c r="U294" s="378"/>
      <c r="V294" s="378"/>
      <c r="W294" s="378"/>
      <c r="X294" s="378"/>
      <c r="Y294" s="378"/>
      <c r="Z294" s="378"/>
      <c r="AA294" s="378"/>
      <c r="AB294" s="378"/>
      <c r="AC294" s="378"/>
      <c r="AD294" s="378"/>
      <c r="AE294" s="378"/>
      <c r="AF294" s="378"/>
      <c r="AG294" s="378"/>
      <c r="AH294" s="378"/>
      <c r="AI294" s="378"/>
      <c r="AJ294" s="378"/>
      <c r="AK294" s="378"/>
      <c r="AL294" s="378"/>
      <c r="AM294" s="378"/>
      <c r="AN294" s="378"/>
      <c r="AO294" s="378"/>
      <c r="AP294" s="378"/>
      <c r="AQ294" s="378"/>
      <c r="AR294" s="375"/>
      <c r="AS294" s="375"/>
      <c r="AT294" s="375"/>
      <c r="AU294" s="375"/>
      <c r="AV294" s="375"/>
      <c r="AW294" s="375"/>
    </row>
    <row r="295" spans="1:49" s="376" customFormat="1" ht="12.75" customHeight="1" x14ac:dyDescent="0.2">
      <c r="A295" s="594"/>
      <c r="B295" s="705"/>
      <c r="C295" s="485"/>
      <c r="D295" s="422"/>
      <c r="E295" s="422"/>
      <c r="F295" s="809"/>
      <c r="G295" s="810"/>
      <c r="H295" s="754"/>
      <c r="I295" s="869"/>
      <c r="J295" s="860"/>
      <c r="K295" s="378"/>
      <c r="L295" s="378"/>
      <c r="M295" s="378"/>
      <c r="N295" s="378"/>
      <c r="O295" s="378"/>
      <c r="P295" s="378"/>
      <c r="Q295" s="378"/>
      <c r="R295" s="378"/>
      <c r="S295" s="378"/>
      <c r="T295" s="378"/>
      <c r="U295" s="378"/>
      <c r="V295" s="378"/>
      <c r="W295" s="378"/>
      <c r="X295" s="378"/>
      <c r="Y295" s="378"/>
      <c r="Z295" s="378"/>
      <c r="AA295" s="378"/>
      <c r="AB295" s="378"/>
      <c r="AC295" s="378"/>
      <c r="AD295" s="378"/>
      <c r="AE295" s="378"/>
      <c r="AF295" s="378"/>
      <c r="AG295" s="378"/>
      <c r="AH295" s="378"/>
      <c r="AI295" s="378"/>
      <c r="AJ295" s="378"/>
      <c r="AK295" s="378"/>
      <c r="AL295" s="378"/>
      <c r="AM295" s="378"/>
      <c r="AN295" s="378"/>
      <c r="AO295" s="378"/>
      <c r="AP295" s="378"/>
      <c r="AQ295" s="378"/>
      <c r="AR295" s="375"/>
      <c r="AS295" s="375"/>
      <c r="AT295" s="375"/>
      <c r="AU295" s="375"/>
      <c r="AV295" s="375"/>
      <c r="AW295" s="375"/>
    </row>
    <row r="296" spans="1:49" s="376" customFormat="1" ht="25.5" customHeight="1" x14ac:dyDescent="0.2">
      <c r="A296" s="594"/>
      <c r="B296" s="705"/>
      <c r="C296" s="485"/>
      <c r="D296" s="30" t="s">
        <v>495</v>
      </c>
      <c r="E296" s="958" t="s">
        <v>814</v>
      </c>
      <c r="F296" s="1021"/>
      <c r="G296" s="810"/>
      <c r="H296" s="754"/>
      <c r="I296" s="869"/>
      <c r="J296" s="860"/>
      <c r="K296" s="378"/>
      <c r="L296" s="378"/>
      <c r="M296" s="378"/>
      <c r="N296" s="378"/>
      <c r="O296" s="378"/>
      <c r="P296" s="378"/>
      <c r="Q296" s="378"/>
      <c r="R296" s="378"/>
      <c r="S296" s="378"/>
      <c r="T296" s="378"/>
      <c r="U296" s="378"/>
      <c r="V296" s="378"/>
      <c r="W296" s="378"/>
      <c r="X296" s="378"/>
      <c r="Y296" s="378"/>
      <c r="Z296" s="378"/>
      <c r="AA296" s="378"/>
      <c r="AB296" s="378"/>
      <c r="AC296" s="378"/>
      <c r="AD296" s="378"/>
      <c r="AE296" s="378"/>
      <c r="AF296" s="378"/>
      <c r="AG296" s="378"/>
      <c r="AH296" s="378"/>
      <c r="AI296" s="378"/>
      <c r="AJ296" s="378"/>
      <c r="AK296" s="378"/>
      <c r="AL296" s="378"/>
      <c r="AM296" s="378"/>
      <c r="AN296" s="378"/>
      <c r="AO296" s="378"/>
      <c r="AP296" s="378"/>
      <c r="AQ296" s="378"/>
      <c r="AR296" s="375"/>
      <c r="AS296" s="375"/>
      <c r="AT296" s="375"/>
      <c r="AU296" s="375"/>
      <c r="AV296" s="375"/>
      <c r="AW296" s="375"/>
    </row>
    <row r="297" spans="1:49" s="376" customFormat="1" x14ac:dyDescent="0.2">
      <c r="A297" s="594"/>
      <c r="B297" s="705"/>
      <c r="C297" s="808"/>
      <c r="D297" s="78"/>
      <c r="E297" s="30"/>
      <c r="F297" s="811"/>
      <c r="G297" s="810"/>
      <c r="H297" s="754"/>
      <c r="I297" s="869"/>
      <c r="J297" s="860"/>
      <c r="K297" s="378"/>
      <c r="L297" s="378"/>
      <c r="M297" s="378"/>
      <c r="N297" s="378"/>
      <c r="O297" s="378"/>
      <c r="P297" s="378"/>
      <c r="Q297" s="378"/>
      <c r="R297" s="378"/>
      <c r="S297" s="378"/>
      <c r="T297" s="378"/>
      <c r="U297" s="378"/>
      <c r="V297" s="378"/>
      <c r="W297" s="378"/>
      <c r="X297" s="378"/>
      <c r="Y297" s="378"/>
      <c r="Z297" s="378"/>
      <c r="AA297" s="378"/>
      <c r="AB297" s="378"/>
      <c r="AC297" s="378"/>
      <c r="AD297" s="378"/>
      <c r="AE297" s="378"/>
      <c r="AF297" s="378"/>
      <c r="AG297" s="378"/>
      <c r="AH297" s="378"/>
      <c r="AI297" s="378"/>
      <c r="AJ297" s="378"/>
      <c r="AK297" s="378"/>
      <c r="AL297" s="378"/>
      <c r="AM297" s="378"/>
      <c r="AN297" s="378"/>
      <c r="AO297" s="378"/>
      <c r="AP297" s="378"/>
      <c r="AQ297" s="378"/>
      <c r="AR297" s="375"/>
      <c r="AS297" s="375"/>
      <c r="AT297" s="375"/>
      <c r="AU297" s="375"/>
      <c r="AV297" s="375"/>
      <c r="AW297" s="375"/>
    </row>
    <row r="298" spans="1:49" s="376" customFormat="1" x14ac:dyDescent="0.2">
      <c r="A298" s="594"/>
      <c r="B298" s="705"/>
      <c r="C298" s="808"/>
      <c r="D298" s="78"/>
      <c r="E298" s="30" t="s">
        <v>495</v>
      </c>
      <c r="F298" s="811" t="s">
        <v>813</v>
      </c>
      <c r="G298" s="810" t="s">
        <v>518</v>
      </c>
      <c r="H298" s="754">
        <v>450</v>
      </c>
      <c r="I298" s="869">
        <v>0</v>
      </c>
      <c r="J298" s="856">
        <f>H298*I298</f>
        <v>0</v>
      </c>
      <c r="K298" s="378"/>
      <c r="L298" s="378"/>
      <c r="M298" s="378"/>
      <c r="N298" s="378"/>
      <c r="O298" s="378"/>
      <c r="P298" s="378"/>
      <c r="Q298" s="378"/>
      <c r="R298" s="378"/>
      <c r="S298" s="378"/>
      <c r="T298" s="378"/>
      <c r="U298" s="378"/>
      <c r="V298" s="378"/>
      <c r="W298" s="378"/>
      <c r="X298" s="378"/>
      <c r="Y298" s="378"/>
      <c r="Z298" s="378"/>
      <c r="AA298" s="378"/>
      <c r="AB298" s="378"/>
      <c r="AC298" s="378"/>
      <c r="AD298" s="378"/>
      <c r="AE298" s="378"/>
      <c r="AF298" s="378"/>
      <c r="AG298" s="378"/>
      <c r="AH298" s="378"/>
      <c r="AI298" s="378"/>
      <c r="AJ298" s="378"/>
      <c r="AK298" s="378"/>
      <c r="AL298" s="378"/>
      <c r="AM298" s="378"/>
      <c r="AN298" s="378"/>
      <c r="AO298" s="378"/>
      <c r="AP298" s="378"/>
      <c r="AQ298" s="378"/>
      <c r="AR298" s="375"/>
      <c r="AS298" s="375"/>
      <c r="AT298" s="375"/>
      <c r="AU298" s="375"/>
      <c r="AV298" s="375"/>
      <c r="AW298" s="375"/>
    </row>
    <row r="299" spans="1:49" s="376" customFormat="1" x14ac:dyDescent="0.2">
      <c r="A299" s="594"/>
      <c r="B299" s="705"/>
      <c r="C299" s="808"/>
      <c r="D299" s="78"/>
      <c r="E299" s="30"/>
      <c r="F299" s="811"/>
      <c r="G299" s="810"/>
      <c r="H299" s="754"/>
      <c r="I299" s="869"/>
      <c r="J299" s="860"/>
      <c r="K299" s="378"/>
      <c r="L299" s="378"/>
      <c r="M299" s="378"/>
      <c r="N299" s="378"/>
      <c r="O299" s="378"/>
      <c r="P299" s="378"/>
      <c r="Q299" s="378"/>
      <c r="R299" s="378"/>
      <c r="S299" s="378"/>
      <c r="T299" s="378"/>
      <c r="U299" s="378"/>
      <c r="V299" s="378"/>
      <c r="W299" s="378"/>
      <c r="X299" s="378"/>
      <c r="Y299" s="378"/>
      <c r="Z299" s="378"/>
      <c r="AA299" s="378"/>
      <c r="AB299" s="378"/>
      <c r="AC299" s="378"/>
      <c r="AD299" s="378"/>
      <c r="AE299" s="378"/>
      <c r="AF299" s="378"/>
      <c r="AG299" s="378"/>
      <c r="AH299" s="378"/>
      <c r="AI299" s="378"/>
      <c r="AJ299" s="378"/>
      <c r="AK299" s="378"/>
      <c r="AL299" s="378"/>
      <c r="AM299" s="378"/>
      <c r="AN299" s="378"/>
      <c r="AO299" s="378"/>
      <c r="AP299" s="378"/>
      <c r="AQ299" s="378"/>
      <c r="AR299" s="375"/>
      <c r="AS299" s="375"/>
      <c r="AT299" s="375"/>
      <c r="AU299" s="375"/>
      <c r="AV299" s="375"/>
      <c r="AW299" s="375"/>
    </row>
    <row r="300" spans="1:49" s="376" customFormat="1" ht="11.1" customHeight="1" x14ac:dyDescent="0.2">
      <c r="A300" s="594"/>
      <c r="B300" s="705"/>
      <c r="C300" s="485" t="s">
        <v>501</v>
      </c>
      <c r="D300" s="1019" t="s">
        <v>909</v>
      </c>
      <c r="E300" s="1019"/>
      <c r="F300" s="1020"/>
      <c r="G300" s="810"/>
      <c r="H300" s="754"/>
      <c r="I300" s="869"/>
      <c r="J300" s="860"/>
      <c r="K300" s="378"/>
      <c r="L300" s="378"/>
      <c r="M300" s="378"/>
      <c r="N300" s="378"/>
      <c r="O300" s="378"/>
      <c r="P300" s="378"/>
      <c r="Q300" s="378"/>
      <c r="R300" s="378"/>
      <c r="S300" s="378"/>
      <c r="T300" s="378"/>
      <c r="U300" s="378"/>
      <c r="V300" s="378"/>
      <c r="W300" s="378"/>
      <c r="X300" s="378"/>
      <c r="Y300" s="378"/>
      <c r="Z300" s="378"/>
      <c r="AA300" s="378"/>
      <c r="AB300" s="378"/>
      <c r="AC300" s="378"/>
      <c r="AD300" s="378"/>
      <c r="AE300" s="378"/>
      <c r="AF300" s="378"/>
      <c r="AG300" s="378"/>
      <c r="AH300" s="378"/>
      <c r="AI300" s="378"/>
      <c r="AJ300" s="378"/>
      <c r="AK300" s="378"/>
      <c r="AL300" s="378"/>
      <c r="AM300" s="378"/>
      <c r="AN300" s="378"/>
      <c r="AO300" s="378"/>
      <c r="AP300" s="378"/>
      <c r="AQ300" s="378"/>
      <c r="AR300" s="375"/>
      <c r="AS300" s="375"/>
      <c r="AT300" s="375"/>
      <c r="AU300" s="375"/>
      <c r="AV300" s="375"/>
      <c r="AW300" s="375"/>
    </row>
    <row r="301" spans="1:49" s="376" customFormat="1" ht="12.75" customHeight="1" x14ac:dyDescent="0.2">
      <c r="A301" s="594"/>
      <c r="B301" s="705"/>
      <c r="C301" s="485"/>
      <c r="D301" s="422"/>
      <c r="E301" s="422"/>
      <c r="F301" s="809"/>
      <c r="G301" s="810"/>
      <c r="H301" s="754"/>
      <c r="I301" s="869"/>
      <c r="J301" s="860"/>
      <c r="K301" s="378"/>
      <c r="L301" s="378"/>
      <c r="M301" s="378"/>
      <c r="N301" s="378"/>
      <c r="O301" s="378"/>
      <c r="P301" s="378"/>
      <c r="Q301" s="378"/>
      <c r="R301" s="378"/>
      <c r="S301" s="378"/>
      <c r="T301" s="378"/>
      <c r="U301" s="378"/>
      <c r="V301" s="378"/>
      <c r="W301" s="378"/>
      <c r="X301" s="378"/>
      <c r="Y301" s="378"/>
      <c r="Z301" s="378"/>
      <c r="AA301" s="378"/>
      <c r="AB301" s="378"/>
      <c r="AC301" s="378"/>
      <c r="AD301" s="378"/>
      <c r="AE301" s="378"/>
      <c r="AF301" s="378"/>
      <c r="AG301" s="378"/>
      <c r="AH301" s="378"/>
      <c r="AI301" s="378"/>
      <c r="AJ301" s="378"/>
      <c r="AK301" s="378"/>
      <c r="AL301" s="378"/>
      <c r="AM301" s="378"/>
      <c r="AN301" s="378"/>
      <c r="AO301" s="378"/>
      <c r="AP301" s="378"/>
      <c r="AQ301" s="378"/>
      <c r="AR301" s="375"/>
      <c r="AS301" s="375"/>
      <c r="AT301" s="375"/>
      <c r="AU301" s="375"/>
      <c r="AV301" s="375"/>
      <c r="AW301" s="375"/>
    </row>
    <row r="302" spans="1:49" s="376" customFormat="1" ht="81" customHeight="1" x14ac:dyDescent="0.2">
      <c r="A302" s="594"/>
      <c r="B302" s="705"/>
      <c r="C302" s="485"/>
      <c r="D302" s="30" t="s">
        <v>495</v>
      </c>
      <c r="E302" s="958" t="s">
        <v>1038</v>
      </c>
      <c r="F302" s="1021"/>
      <c r="G302" s="810"/>
      <c r="H302" s="754"/>
      <c r="I302" s="869"/>
      <c r="J302" s="860"/>
      <c r="K302" s="378"/>
      <c r="L302" s="378"/>
      <c r="M302" s="378"/>
      <c r="N302" s="378"/>
      <c r="O302" s="378"/>
      <c r="P302" s="378"/>
      <c r="Q302" s="378"/>
      <c r="R302" s="378"/>
      <c r="S302" s="378"/>
      <c r="T302" s="378"/>
      <c r="U302" s="378"/>
      <c r="V302" s="378"/>
      <c r="W302" s="378"/>
      <c r="X302" s="378"/>
      <c r="Y302" s="378"/>
      <c r="Z302" s="378"/>
      <c r="AA302" s="378"/>
      <c r="AB302" s="378"/>
      <c r="AC302" s="378"/>
      <c r="AD302" s="378"/>
      <c r="AE302" s="378"/>
      <c r="AF302" s="378"/>
      <c r="AG302" s="378"/>
      <c r="AH302" s="378"/>
      <c r="AI302" s="378"/>
      <c r="AJ302" s="378"/>
      <c r="AK302" s="378"/>
      <c r="AL302" s="378"/>
      <c r="AM302" s="378"/>
      <c r="AN302" s="378"/>
      <c r="AO302" s="378"/>
      <c r="AP302" s="378"/>
      <c r="AQ302" s="378"/>
      <c r="AR302" s="375"/>
      <c r="AS302" s="375"/>
      <c r="AT302" s="375"/>
      <c r="AU302" s="375"/>
      <c r="AV302" s="375"/>
      <c r="AW302" s="375"/>
    </row>
    <row r="303" spans="1:49" s="376" customFormat="1" x14ac:dyDescent="0.2">
      <c r="A303" s="594"/>
      <c r="B303" s="705"/>
      <c r="C303" s="808"/>
      <c r="D303" s="78"/>
      <c r="E303" s="30"/>
      <c r="F303" s="811"/>
      <c r="G303" s="810"/>
      <c r="H303" s="754"/>
      <c r="I303" s="869"/>
      <c r="J303" s="860"/>
      <c r="K303" s="378"/>
      <c r="L303" s="378"/>
      <c r="M303" s="378"/>
      <c r="N303" s="378"/>
      <c r="O303" s="378"/>
      <c r="P303" s="378"/>
      <c r="Q303" s="378"/>
      <c r="R303" s="378"/>
      <c r="S303" s="378"/>
      <c r="T303" s="378"/>
      <c r="U303" s="378"/>
      <c r="V303" s="378"/>
      <c r="W303" s="378"/>
      <c r="X303" s="378"/>
      <c r="Y303" s="378"/>
      <c r="Z303" s="378"/>
      <c r="AA303" s="378"/>
      <c r="AB303" s="378"/>
      <c r="AC303" s="378"/>
      <c r="AD303" s="378"/>
      <c r="AE303" s="378"/>
      <c r="AF303" s="378"/>
      <c r="AG303" s="378"/>
      <c r="AH303" s="378"/>
      <c r="AI303" s="378"/>
      <c r="AJ303" s="378"/>
      <c r="AK303" s="378"/>
      <c r="AL303" s="378"/>
      <c r="AM303" s="378"/>
      <c r="AN303" s="378"/>
      <c r="AO303" s="378"/>
      <c r="AP303" s="378"/>
      <c r="AQ303" s="378"/>
      <c r="AR303" s="375"/>
      <c r="AS303" s="375"/>
      <c r="AT303" s="375"/>
      <c r="AU303" s="375"/>
      <c r="AV303" s="375"/>
      <c r="AW303" s="375"/>
    </row>
    <row r="304" spans="1:49" s="376" customFormat="1" ht="15.75" customHeight="1" x14ac:dyDescent="0.2">
      <c r="A304" s="594"/>
      <c r="B304" s="705"/>
      <c r="C304" s="808"/>
      <c r="D304" s="78"/>
      <c r="E304" s="30" t="s">
        <v>495</v>
      </c>
      <c r="F304" s="811" t="s">
        <v>910</v>
      </c>
      <c r="G304" s="810" t="s">
        <v>518</v>
      </c>
      <c r="H304" s="754">
        <v>25</v>
      </c>
      <c r="I304" s="869"/>
      <c r="J304" s="856">
        <f>H304*I304</f>
        <v>0</v>
      </c>
      <c r="K304" s="378"/>
      <c r="L304" s="378"/>
      <c r="M304" s="378"/>
      <c r="N304" s="378"/>
      <c r="O304" s="378"/>
      <c r="P304" s="378"/>
      <c r="Q304" s="378"/>
      <c r="R304" s="378"/>
      <c r="S304" s="378"/>
      <c r="T304" s="378"/>
      <c r="U304" s="378"/>
      <c r="V304" s="378"/>
      <c r="W304" s="378"/>
      <c r="X304" s="378"/>
      <c r="Y304" s="378"/>
      <c r="Z304" s="378"/>
      <c r="AA304" s="378"/>
      <c r="AB304" s="378"/>
      <c r="AC304" s="378"/>
      <c r="AD304" s="378"/>
      <c r="AE304" s="378"/>
      <c r="AF304" s="378"/>
      <c r="AG304" s="378"/>
      <c r="AH304" s="378"/>
      <c r="AI304" s="378"/>
      <c r="AJ304" s="378"/>
      <c r="AK304" s="378"/>
      <c r="AL304" s="378"/>
      <c r="AM304" s="378"/>
      <c r="AN304" s="378"/>
      <c r="AO304" s="378"/>
      <c r="AP304" s="378"/>
      <c r="AQ304" s="378"/>
      <c r="AR304" s="375"/>
      <c r="AS304" s="375"/>
      <c r="AT304" s="375"/>
      <c r="AU304" s="375"/>
      <c r="AV304" s="375"/>
      <c r="AW304" s="375"/>
    </row>
    <row r="305" spans="1:49" s="376" customFormat="1" x14ac:dyDescent="0.2">
      <c r="A305" s="594"/>
      <c r="B305" s="705"/>
      <c r="C305" s="808"/>
      <c r="D305" s="78"/>
      <c r="E305" s="30"/>
      <c r="F305" s="811"/>
      <c r="G305" s="810"/>
      <c r="H305" s="754"/>
      <c r="I305" s="869"/>
      <c r="J305" s="860"/>
      <c r="K305" s="378"/>
      <c r="L305" s="378"/>
      <c r="M305" s="378"/>
      <c r="N305" s="378"/>
      <c r="O305" s="378"/>
      <c r="P305" s="378"/>
      <c r="Q305" s="378"/>
      <c r="R305" s="378"/>
      <c r="S305" s="378"/>
      <c r="T305" s="378"/>
      <c r="U305" s="378"/>
      <c r="V305" s="378"/>
      <c r="W305" s="378"/>
      <c r="X305" s="378"/>
      <c r="Y305" s="378"/>
      <c r="Z305" s="378"/>
      <c r="AA305" s="378"/>
      <c r="AB305" s="378"/>
      <c r="AC305" s="378"/>
      <c r="AD305" s="378"/>
      <c r="AE305" s="378"/>
      <c r="AF305" s="378"/>
      <c r="AG305" s="378"/>
      <c r="AH305" s="378"/>
      <c r="AI305" s="378"/>
      <c r="AJ305" s="378"/>
      <c r="AK305" s="378"/>
      <c r="AL305" s="378"/>
      <c r="AM305" s="378"/>
      <c r="AN305" s="378"/>
      <c r="AO305" s="378"/>
      <c r="AP305" s="378"/>
      <c r="AQ305" s="378"/>
      <c r="AR305" s="375"/>
      <c r="AS305" s="375"/>
      <c r="AT305" s="375"/>
      <c r="AU305" s="375"/>
      <c r="AV305" s="375"/>
      <c r="AW305" s="375"/>
    </row>
    <row r="306" spans="1:49" s="376" customFormat="1" x14ac:dyDescent="0.2">
      <c r="A306" s="594" t="s">
        <v>1010</v>
      </c>
      <c r="B306" s="470">
        <f>MAX($B$18:B305)+0.01</f>
        <v>204.02</v>
      </c>
      <c r="C306" s="1016" t="s">
        <v>923</v>
      </c>
      <c r="D306" s="1017"/>
      <c r="E306" s="1017"/>
      <c r="F306" s="1018"/>
      <c r="G306" s="797"/>
      <c r="H306" s="751" t="str">
        <f>IF($G306="","",SUM(K306:YQ306))</f>
        <v/>
      </c>
      <c r="I306" s="865"/>
      <c r="J306" s="856"/>
      <c r="K306" s="375"/>
      <c r="L306" s="375"/>
      <c r="M306" s="375"/>
      <c r="N306" s="375"/>
      <c r="O306" s="375"/>
      <c r="P306" s="375"/>
      <c r="Q306" s="375"/>
      <c r="R306" s="375"/>
      <c r="S306" s="375"/>
      <c r="T306" s="375"/>
      <c r="U306" s="375"/>
      <c r="V306" s="375"/>
      <c r="W306" s="375"/>
      <c r="X306" s="375"/>
      <c r="Y306" s="375"/>
      <c r="Z306" s="375"/>
      <c r="AA306" s="375"/>
      <c r="AB306" s="375"/>
      <c r="AC306" s="375"/>
      <c r="AD306" s="375"/>
      <c r="AE306" s="375"/>
      <c r="AF306" s="375"/>
      <c r="AG306" s="375"/>
      <c r="AH306" s="375"/>
      <c r="AI306" s="375"/>
      <c r="AJ306" s="375"/>
      <c r="AK306" s="375"/>
      <c r="AL306" s="375"/>
      <c r="AM306" s="375"/>
      <c r="AN306" s="375"/>
      <c r="AO306" s="375"/>
      <c r="AP306" s="375"/>
      <c r="AQ306" s="375"/>
      <c r="AR306" s="375"/>
      <c r="AS306" s="375"/>
      <c r="AT306" s="375"/>
      <c r="AU306" s="375"/>
      <c r="AV306" s="375"/>
      <c r="AW306" s="375"/>
    </row>
    <row r="307" spans="1:49" s="376" customFormat="1" x14ac:dyDescent="0.2">
      <c r="A307" s="594"/>
      <c r="B307" s="705"/>
      <c r="C307" s="808"/>
      <c r="D307" s="78"/>
      <c r="E307" s="30"/>
      <c r="F307" s="794"/>
      <c r="G307" s="797"/>
      <c r="H307" s="751"/>
      <c r="I307" s="865"/>
      <c r="J307" s="856"/>
      <c r="K307" s="378"/>
      <c r="L307" s="378"/>
      <c r="M307" s="378"/>
      <c r="N307" s="378"/>
      <c r="O307" s="378"/>
      <c r="P307" s="378"/>
      <c r="Q307" s="378"/>
      <c r="R307" s="378"/>
      <c r="S307" s="378"/>
      <c r="T307" s="378"/>
      <c r="U307" s="378"/>
      <c r="V307" s="378"/>
      <c r="W307" s="378"/>
      <c r="X307" s="378"/>
      <c r="Y307" s="378"/>
      <c r="Z307" s="378"/>
      <c r="AA307" s="378"/>
      <c r="AB307" s="378"/>
      <c r="AC307" s="378"/>
      <c r="AD307" s="378"/>
      <c r="AE307" s="378"/>
      <c r="AF307" s="378"/>
      <c r="AG307" s="378"/>
      <c r="AH307" s="378"/>
      <c r="AI307" s="378"/>
      <c r="AJ307" s="378"/>
      <c r="AK307" s="378"/>
      <c r="AL307" s="378"/>
      <c r="AM307" s="378"/>
      <c r="AN307" s="378"/>
      <c r="AO307" s="378"/>
      <c r="AP307" s="378"/>
      <c r="AQ307" s="378"/>
      <c r="AR307" s="375"/>
      <c r="AS307" s="375"/>
      <c r="AT307" s="375"/>
      <c r="AU307" s="375"/>
      <c r="AV307" s="375"/>
      <c r="AW307" s="375"/>
    </row>
    <row r="308" spans="1:49" s="376" customFormat="1" ht="14.25" customHeight="1" x14ac:dyDescent="0.2">
      <c r="A308" s="594"/>
      <c r="B308" s="705"/>
      <c r="C308" s="485" t="s">
        <v>495</v>
      </c>
      <c r="D308" s="1019" t="s">
        <v>1017</v>
      </c>
      <c r="E308" s="1019"/>
      <c r="F308" s="1022"/>
      <c r="G308" s="797"/>
      <c r="H308" s="751"/>
      <c r="I308" s="865"/>
      <c r="J308" s="856"/>
      <c r="K308" s="378"/>
      <c r="L308" s="378"/>
      <c r="M308" s="378"/>
      <c r="N308" s="378"/>
      <c r="O308" s="378"/>
      <c r="P308" s="378"/>
      <c r="Q308" s="378"/>
      <c r="R308" s="378"/>
      <c r="S308" s="378"/>
      <c r="T308" s="378"/>
      <c r="U308" s="378"/>
      <c r="V308" s="378"/>
      <c r="W308" s="378"/>
      <c r="X308" s="378"/>
      <c r="Y308" s="378"/>
      <c r="Z308" s="378"/>
      <c r="AA308" s="378"/>
      <c r="AB308" s="378"/>
      <c r="AC308" s="378"/>
      <c r="AD308" s="378"/>
      <c r="AE308" s="378"/>
      <c r="AF308" s="378"/>
      <c r="AG308" s="378"/>
      <c r="AH308" s="378"/>
      <c r="AI308" s="378"/>
      <c r="AJ308" s="378"/>
      <c r="AK308" s="378"/>
      <c r="AL308" s="378"/>
      <c r="AM308" s="378"/>
      <c r="AN308" s="378"/>
      <c r="AO308" s="378"/>
      <c r="AP308" s="378"/>
      <c r="AQ308" s="378"/>
      <c r="AR308" s="375"/>
      <c r="AS308" s="375"/>
      <c r="AT308" s="375"/>
      <c r="AU308" s="375"/>
      <c r="AV308" s="375"/>
      <c r="AW308" s="375"/>
    </row>
    <row r="309" spans="1:49" s="376" customFormat="1" x14ac:dyDescent="0.2">
      <c r="A309" s="594"/>
      <c r="B309" s="705"/>
      <c r="C309" s="808"/>
      <c r="D309" s="78"/>
      <c r="E309" s="30"/>
      <c r="F309" s="794"/>
      <c r="G309" s="797"/>
      <c r="H309" s="751"/>
      <c r="I309" s="865"/>
      <c r="J309" s="856"/>
      <c r="K309" s="378"/>
      <c r="L309" s="378"/>
      <c r="M309" s="378"/>
      <c r="N309" s="378"/>
      <c r="O309" s="378"/>
      <c r="P309" s="378"/>
      <c r="Q309" s="378"/>
      <c r="R309" s="378"/>
      <c r="S309" s="378"/>
      <c r="T309" s="378"/>
      <c r="U309" s="378"/>
      <c r="V309" s="378"/>
      <c r="W309" s="378"/>
      <c r="X309" s="378"/>
      <c r="Y309" s="378"/>
      <c r="Z309" s="378"/>
      <c r="AA309" s="378"/>
      <c r="AB309" s="378"/>
      <c r="AC309" s="378"/>
      <c r="AD309" s="378"/>
      <c r="AE309" s="378"/>
      <c r="AF309" s="378"/>
      <c r="AG309" s="378"/>
      <c r="AH309" s="378"/>
      <c r="AI309" s="378"/>
      <c r="AJ309" s="378"/>
      <c r="AK309" s="378"/>
      <c r="AL309" s="378"/>
      <c r="AM309" s="378"/>
      <c r="AN309" s="378"/>
      <c r="AO309" s="378"/>
      <c r="AP309" s="378"/>
      <c r="AQ309" s="378"/>
      <c r="AR309" s="375"/>
      <c r="AS309" s="375"/>
      <c r="AT309" s="375"/>
      <c r="AU309" s="375"/>
      <c r="AV309" s="375"/>
      <c r="AW309" s="375"/>
    </row>
    <row r="310" spans="1:49" s="376" customFormat="1" ht="67.5" customHeight="1" x14ac:dyDescent="0.2">
      <c r="A310" s="594"/>
      <c r="B310" s="705"/>
      <c r="C310" s="485"/>
      <c r="D310" s="30" t="s">
        <v>495</v>
      </c>
      <c r="E310" s="958" t="s">
        <v>928</v>
      </c>
      <c r="F310" s="1001"/>
      <c r="G310" s="797" t="s">
        <v>518</v>
      </c>
      <c r="H310" s="751">
        <v>15</v>
      </c>
      <c r="I310" s="865"/>
      <c r="J310" s="856">
        <f>H310*I310</f>
        <v>0</v>
      </c>
      <c r="K310" s="378"/>
      <c r="L310" s="378"/>
      <c r="M310" s="378"/>
      <c r="N310" s="378"/>
      <c r="O310" s="378"/>
      <c r="P310" s="378"/>
      <c r="Q310" s="378"/>
      <c r="R310" s="378"/>
      <c r="S310" s="378"/>
      <c r="T310" s="378"/>
      <c r="U310" s="378"/>
      <c r="V310" s="378"/>
      <c r="W310" s="378"/>
      <c r="X310" s="378"/>
      <c r="Y310" s="378"/>
      <c r="Z310" s="378"/>
      <c r="AA310" s="378"/>
      <c r="AB310" s="378"/>
      <c r="AC310" s="378"/>
      <c r="AD310" s="378"/>
      <c r="AE310" s="378"/>
      <c r="AF310" s="378"/>
      <c r="AG310" s="378"/>
      <c r="AH310" s="378"/>
      <c r="AI310" s="378"/>
      <c r="AJ310" s="378"/>
      <c r="AK310" s="378"/>
      <c r="AL310" s="378"/>
      <c r="AM310" s="378"/>
      <c r="AN310" s="378"/>
      <c r="AO310" s="378"/>
      <c r="AP310" s="378"/>
      <c r="AQ310" s="378"/>
      <c r="AR310" s="375"/>
      <c r="AS310" s="375"/>
      <c r="AT310" s="375"/>
      <c r="AU310" s="375"/>
      <c r="AV310" s="375"/>
      <c r="AW310" s="375"/>
    </row>
    <row r="311" spans="1:49" x14ac:dyDescent="0.2">
      <c r="A311" s="594"/>
      <c r="B311" s="705"/>
      <c r="C311" s="808"/>
      <c r="D311" s="78"/>
      <c r="E311" s="30"/>
      <c r="F311" s="794"/>
      <c r="G311" s="797"/>
      <c r="H311" s="751"/>
      <c r="I311" s="865"/>
      <c r="J311" s="856"/>
      <c r="K311" s="43"/>
      <c r="L311" s="43"/>
      <c r="M311" s="43"/>
      <c r="N311" s="43"/>
      <c r="O311" s="43"/>
      <c r="P311" s="43"/>
      <c r="Q311" s="43"/>
      <c r="R311" s="43"/>
      <c r="S311" s="43"/>
      <c r="T311" s="43"/>
      <c r="U311" s="43"/>
      <c r="V311" s="43"/>
      <c r="W311" s="43"/>
      <c r="X311" s="43"/>
      <c r="Y311" s="43"/>
      <c r="Z311" s="43"/>
      <c r="AA311" s="43"/>
      <c r="AB311" s="43"/>
      <c r="AC311" s="43"/>
      <c r="AD311" s="43"/>
      <c r="AE311" s="43"/>
      <c r="AF311" s="43"/>
      <c r="AG311" s="43"/>
      <c r="AH311" s="43"/>
      <c r="AI311" s="43"/>
      <c r="AJ311" s="43"/>
      <c r="AK311" s="43"/>
      <c r="AL311" s="43"/>
      <c r="AM311" s="43"/>
      <c r="AN311" s="43"/>
      <c r="AO311" s="43"/>
      <c r="AP311" s="43"/>
      <c r="AQ311" s="43"/>
      <c r="AR311" s="37"/>
      <c r="AS311" s="37"/>
      <c r="AT311" s="37"/>
      <c r="AU311" s="37"/>
      <c r="AV311" s="37"/>
      <c r="AW311" s="37"/>
    </row>
    <row r="312" spans="1:49" ht="13.35" customHeight="1" x14ac:dyDescent="0.2">
      <c r="A312" s="594"/>
      <c r="B312" s="470"/>
      <c r="C312" s="485"/>
      <c r="D312" s="30"/>
      <c r="E312" s="30"/>
      <c r="F312" s="794"/>
      <c r="G312" s="797"/>
      <c r="H312" s="751"/>
      <c r="I312" s="865"/>
      <c r="J312" s="856"/>
      <c r="K312" s="43"/>
      <c r="L312" s="43"/>
      <c r="M312" s="43"/>
      <c r="N312" s="43"/>
      <c r="O312" s="43"/>
      <c r="P312" s="43"/>
      <c r="Q312" s="43"/>
      <c r="R312" s="43"/>
      <c r="S312" s="43"/>
      <c r="T312" s="43"/>
      <c r="U312" s="43"/>
      <c r="V312" s="43"/>
      <c r="W312" s="43"/>
      <c r="X312" s="43"/>
      <c r="Y312" s="43"/>
      <c r="Z312" s="43"/>
      <c r="AA312" s="43"/>
      <c r="AB312" s="43"/>
      <c r="AC312" s="43"/>
      <c r="AD312" s="43"/>
      <c r="AE312" s="43"/>
      <c r="AF312" s="43"/>
      <c r="AG312" s="43"/>
      <c r="AH312" s="43"/>
      <c r="AI312" s="43"/>
      <c r="AJ312" s="43"/>
      <c r="AK312" s="43"/>
      <c r="AL312" s="43"/>
      <c r="AM312" s="43"/>
      <c r="AN312" s="43"/>
      <c r="AO312" s="43"/>
      <c r="AP312" s="43"/>
      <c r="AQ312" s="43"/>
      <c r="AR312" s="43"/>
      <c r="AS312" s="43"/>
      <c r="AT312" s="43"/>
      <c r="AU312" s="43"/>
      <c r="AV312" s="43"/>
      <c r="AW312" s="43"/>
    </row>
    <row r="313" spans="1:49" ht="12.75" customHeight="1" x14ac:dyDescent="0.2">
      <c r="A313" s="28"/>
      <c r="B313" s="1010" t="str">
        <f>"TOTAL "&amp;$A$1&amp;" CARRIED TO SUMMARY:  REPAIR WORK"</f>
        <v>TOTAL SCHEDULE NO 2: CARRIED TO SUMMARY:  REPAIR WORK</v>
      </c>
      <c r="C313" s="1011"/>
      <c r="D313" s="1011"/>
      <c r="E313" s="1011"/>
      <c r="F313" s="1011"/>
      <c r="G313" s="1011"/>
      <c r="H313" s="1011"/>
      <c r="I313" s="331"/>
      <c r="J313" s="861"/>
      <c r="K313" s="52"/>
      <c r="L313" s="52"/>
      <c r="M313" s="52"/>
      <c r="N313" s="52"/>
      <c r="O313" s="52"/>
      <c r="P313" s="52"/>
      <c r="Q313" s="52"/>
      <c r="R313" s="52"/>
      <c r="S313" s="52"/>
      <c r="T313" s="52"/>
      <c r="U313" s="52"/>
      <c r="V313" s="52"/>
      <c r="W313" s="52"/>
      <c r="X313" s="52"/>
      <c r="Y313" s="52"/>
      <c r="Z313" s="52"/>
      <c r="AA313" s="52"/>
      <c r="AB313" s="52"/>
      <c r="AC313" s="52"/>
      <c r="AD313" s="52"/>
      <c r="AE313" s="52"/>
      <c r="AF313" s="52"/>
      <c r="AG313" s="52"/>
      <c r="AH313" s="52"/>
      <c r="AI313" s="52"/>
      <c r="AJ313" s="52"/>
      <c r="AK313" s="52"/>
      <c r="AL313" s="52"/>
      <c r="AM313" s="52"/>
      <c r="AN313" s="52"/>
      <c r="AO313" s="52"/>
      <c r="AP313" s="52"/>
      <c r="AQ313" s="52"/>
      <c r="AR313" s="52"/>
      <c r="AS313" s="52"/>
      <c r="AT313" s="52"/>
      <c r="AU313" s="52"/>
      <c r="AV313" s="52"/>
      <c r="AW313" s="52"/>
    </row>
    <row r="314" spans="1:49" ht="12.75" customHeight="1" x14ac:dyDescent="0.2">
      <c r="A314" s="812"/>
      <c r="B314" s="1012"/>
      <c r="C314" s="1013"/>
      <c r="D314" s="1013"/>
      <c r="E314" s="1013"/>
      <c r="F314" s="1013"/>
      <c r="G314" s="1013"/>
      <c r="H314" s="1013"/>
      <c r="I314" s="813"/>
      <c r="J314" s="862">
        <f>SUM(J290:J312)</f>
        <v>0</v>
      </c>
      <c r="K314" s="34"/>
      <c r="L314" s="34"/>
      <c r="M314" s="34"/>
      <c r="N314" s="34"/>
      <c r="O314" s="34"/>
      <c r="P314" s="34"/>
      <c r="Q314" s="34"/>
      <c r="R314" s="34"/>
      <c r="S314" s="34"/>
      <c r="T314" s="34"/>
      <c r="U314" s="34"/>
      <c r="V314" s="34"/>
      <c r="W314" s="34"/>
      <c r="X314" s="34"/>
      <c r="Y314" s="34"/>
      <c r="Z314" s="34"/>
      <c r="AA314" s="34"/>
      <c r="AB314" s="34"/>
      <c r="AC314" s="34"/>
      <c r="AD314" s="34"/>
      <c r="AE314" s="34"/>
      <c r="AF314" s="34"/>
      <c r="AG314" s="34"/>
      <c r="AH314" s="34"/>
      <c r="AI314" s="34"/>
      <c r="AJ314" s="34"/>
      <c r="AK314" s="34"/>
      <c r="AL314" s="34"/>
      <c r="AM314" s="34"/>
      <c r="AN314" s="34"/>
      <c r="AO314" s="34"/>
      <c r="AP314" s="34"/>
      <c r="AQ314" s="34"/>
      <c r="AR314" s="34"/>
      <c r="AS314" s="34"/>
      <c r="AT314" s="34"/>
      <c r="AU314" s="34"/>
      <c r="AV314" s="34"/>
      <c r="AW314" s="34"/>
    </row>
    <row r="315" spans="1:49" ht="12.75" customHeight="1" x14ac:dyDescent="0.2">
      <c r="A315" s="144"/>
      <c r="B315" s="1014"/>
      <c r="C315" s="1015"/>
      <c r="D315" s="1015"/>
      <c r="E315" s="1015"/>
      <c r="F315" s="1015"/>
      <c r="G315" s="1015"/>
      <c r="H315" s="1015"/>
      <c r="I315" s="332"/>
      <c r="J315" s="863"/>
      <c r="K315" s="52"/>
      <c r="L315" s="52"/>
      <c r="M315" s="52"/>
      <c r="N315" s="52"/>
      <c r="O315" s="52"/>
      <c r="P315" s="52"/>
      <c r="Q315" s="52"/>
      <c r="R315" s="52"/>
      <c r="S315" s="52"/>
      <c r="T315" s="52"/>
      <c r="U315" s="52"/>
      <c r="V315" s="52"/>
      <c r="W315" s="52"/>
      <c r="X315" s="52"/>
      <c r="Y315" s="52"/>
      <c r="Z315" s="52"/>
      <c r="AA315" s="52"/>
      <c r="AB315" s="52"/>
      <c r="AC315" s="52"/>
      <c r="AD315" s="52"/>
      <c r="AE315" s="52"/>
      <c r="AF315" s="52"/>
      <c r="AG315" s="52"/>
      <c r="AH315" s="52"/>
      <c r="AI315" s="52"/>
      <c r="AJ315" s="52"/>
      <c r="AK315" s="52"/>
      <c r="AL315" s="52"/>
      <c r="AM315" s="52"/>
      <c r="AN315" s="52"/>
      <c r="AO315" s="52"/>
      <c r="AP315" s="52"/>
      <c r="AQ315" s="52"/>
      <c r="AR315" s="52"/>
      <c r="AS315" s="52"/>
      <c r="AT315" s="52"/>
      <c r="AU315" s="52"/>
      <c r="AV315" s="52"/>
      <c r="AW315" s="52"/>
    </row>
  </sheetData>
  <dataConsolidate/>
  <mergeCells count="161">
    <mergeCell ref="D253:F253"/>
    <mergeCell ref="E228:F228"/>
    <mergeCell ref="E205:F205"/>
    <mergeCell ref="D220:F220"/>
    <mergeCell ref="E222:F222"/>
    <mergeCell ref="E230:F230"/>
    <mergeCell ref="C251:F251"/>
    <mergeCell ref="C224:F224"/>
    <mergeCell ref="D226:F226"/>
    <mergeCell ref="D209:F209"/>
    <mergeCell ref="E211:F211"/>
    <mergeCell ref="D242:F242"/>
    <mergeCell ref="E232:F232"/>
    <mergeCell ref="E234:F234"/>
    <mergeCell ref="D236:F236"/>
    <mergeCell ref="E238:F238"/>
    <mergeCell ref="E240:F240"/>
    <mergeCell ref="E207:F207"/>
    <mergeCell ref="D203:F203"/>
    <mergeCell ref="C197:F197"/>
    <mergeCell ref="C201:F201"/>
    <mergeCell ref="E148:F148"/>
    <mergeCell ref="E150:F150"/>
    <mergeCell ref="E166:F166"/>
    <mergeCell ref="C123:F123"/>
    <mergeCell ref="D191:F191"/>
    <mergeCell ref="E193:F193"/>
    <mergeCell ref="E195:F195"/>
    <mergeCell ref="E142:F142"/>
    <mergeCell ref="D189:F189"/>
    <mergeCell ref="D199:F199"/>
    <mergeCell ref="D152:F152"/>
    <mergeCell ref="E154:F154"/>
    <mergeCell ref="E158:F158"/>
    <mergeCell ref="C160:F160"/>
    <mergeCell ref="D162:F162"/>
    <mergeCell ref="E164:F164"/>
    <mergeCell ref="C168:F168"/>
    <mergeCell ref="D170:F170"/>
    <mergeCell ref="D156:F156"/>
    <mergeCell ref="D140:F140"/>
    <mergeCell ref="C172:F172"/>
    <mergeCell ref="N4:N6"/>
    <mergeCell ref="O4:O6"/>
    <mergeCell ref="Z4:Z6"/>
    <mergeCell ref="AA4:AA6"/>
    <mergeCell ref="C1:J2"/>
    <mergeCell ref="D39:F39"/>
    <mergeCell ref="K4:K6"/>
    <mergeCell ref="L4:L6"/>
    <mergeCell ref="M4:M6"/>
    <mergeCell ref="C8:F8"/>
    <mergeCell ref="D22:F22"/>
    <mergeCell ref="E33:F33"/>
    <mergeCell ref="E24:F24"/>
    <mergeCell ref="C12:F12"/>
    <mergeCell ref="C16:F16"/>
    <mergeCell ref="C14:F14"/>
    <mergeCell ref="E35:F35"/>
    <mergeCell ref="C20:F20"/>
    <mergeCell ref="C37:F37"/>
    <mergeCell ref="AU4:AU6"/>
    <mergeCell ref="AB4:AB6"/>
    <mergeCell ref="W4:W6"/>
    <mergeCell ref="X4:X6"/>
    <mergeCell ref="Y4:Y6"/>
    <mergeCell ref="Q4:Q6"/>
    <mergeCell ref="R4:R6"/>
    <mergeCell ref="S4:S6"/>
    <mergeCell ref="T4:T6"/>
    <mergeCell ref="U4:U6"/>
    <mergeCell ref="V4:V6"/>
    <mergeCell ref="AV4:AV6"/>
    <mergeCell ref="AW4:AW6"/>
    <mergeCell ref="C10:F10"/>
    <mergeCell ref="C15:F15"/>
    <mergeCell ref="C18:F18"/>
    <mergeCell ref="AO4:AO6"/>
    <mergeCell ref="AP4:AP6"/>
    <mergeCell ref="AQ4:AQ6"/>
    <mergeCell ref="AR4:AR6"/>
    <mergeCell ref="AS4:AS6"/>
    <mergeCell ref="AT4:AT6"/>
    <mergeCell ref="AI4:AI6"/>
    <mergeCell ref="AJ4:AJ6"/>
    <mergeCell ref="AK4:AK6"/>
    <mergeCell ref="AL4:AL6"/>
    <mergeCell ref="AM4:AM6"/>
    <mergeCell ref="AN4:AN6"/>
    <mergeCell ref="AC4:AC6"/>
    <mergeCell ref="AD4:AD6"/>
    <mergeCell ref="AE4:AE6"/>
    <mergeCell ref="AF4:AF6"/>
    <mergeCell ref="AG4:AG6"/>
    <mergeCell ref="AH4:AH6"/>
    <mergeCell ref="P4:P6"/>
    <mergeCell ref="B313:H315"/>
    <mergeCell ref="C265:F265"/>
    <mergeCell ref="E257:F257"/>
    <mergeCell ref="E259:F259"/>
    <mergeCell ref="E255:F255"/>
    <mergeCell ref="C267:F267"/>
    <mergeCell ref="D269:F269"/>
    <mergeCell ref="D261:F261"/>
    <mergeCell ref="E263:F263"/>
    <mergeCell ref="D275:F275"/>
    <mergeCell ref="E277:F277"/>
    <mergeCell ref="D281:F281"/>
    <mergeCell ref="E283:F283"/>
    <mergeCell ref="E271:F271"/>
    <mergeCell ref="D294:F294"/>
    <mergeCell ref="E296:F296"/>
    <mergeCell ref="D300:F300"/>
    <mergeCell ref="E302:F302"/>
    <mergeCell ref="C306:F306"/>
    <mergeCell ref="D308:F308"/>
    <mergeCell ref="E310:F310"/>
    <mergeCell ref="D174:F174"/>
    <mergeCell ref="D185:F185"/>
    <mergeCell ref="D176:F176"/>
    <mergeCell ref="D187:F187"/>
    <mergeCell ref="C63:F63"/>
    <mergeCell ref="D74:F74"/>
    <mergeCell ref="C61:F61"/>
    <mergeCell ref="D49:F49"/>
    <mergeCell ref="E51:F51"/>
    <mergeCell ref="E53:F53"/>
    <mergeCell ref="D65:F65"/>
    <mergeCell ref="E131:F131"/>
    <mergeCell ref="D129:F129"/>
    <mergeCell ref="D144:F144"/>
    <mergeCell ref="E146:F146"/>
    <mergeCell ref="E76:F76"/>
    <mergeCell ref="E78:F78"/>
    <mergeCell ref="D80:F80"/>
    <mergeCell ref="E82:F82"/>
    <mergeCell ref="E84:F84"/>
    <mergeCell ref="D92:F92"/>
    <mergeCell ref="D113:F113"/>
    <mergeCell ref="E115:F115"/>
    <mergeCell ref="D43:F43"/>
    <mergeCell ref="C41:F41"/>
    <mergeCell ref="E45:F45"/>
    <mergeCell ref="C55:F55"/>
    <mergeCell ref="D57:F57"/>
    <mergeCell ref="C47:F47"/>
    <mergeCell ref="D59:F59"/>
    <mergeCell ref="E88:F88"/>
    <mergeCell ref="E127:F127"/>
    <mergeCell ref="E94:F94"/>
    <mergeCell ref="D96:F96"/>
    <mergeCell ref="E98:F98"/>
    <mergeCell ref="D125:F125"/>
    <mergeCell ref="E86:F86"/>
    <mergeCell ref="E121:F121"/>
    <mergeCell ref="D117:F117"/>
    <mergeCell ref="E90:F90"/>
    <mergeCell ref="E107:F107"/>
    <mergeCell ref="D109:F109"/>
    <mergeCell ref="E111:F111"/>
    <mergeCell ref="D119:F119"/>
  </mergeCells>
  <phoneticPr fontId="54" type="noConversion"/>
  <pageMargins left="0.59055118110236215" right="0.39370078740157483" top="0.59055118110236215" bottom="0.39370078740157483" header="0.19685039370078741" footer="0.19685039370078741"/>
  <pageSetup paperSize="9" scale="91" fitToHeight="0" orientation="portrait" blackAndWhite="1" useFirstPageNumber="1" r:id="rId1"/>
  <headerFooter alignWithMargins="0">
    <oddHeader>&amp;C2-&amp;P</oddHeader>
  </headerFooter>
  <rowBreaks count="3" manualBreakCount="3">
    <brk id="102" max="9" man="1"/>
    <brk id="246" max="9" man="1"/>
    <brk id="289" max="9"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64371-DCBF-4A0D-B54E-7E34E449A53E}">
  <sheetPr codeName="Sheet7">
    <tabColor rgb="FFFFC000"/>
    <pageSetUpPr fitToPage="1"/>
  </sheetPr>
  <dimension ref="A1:AW303"/>
  <sheetViews>
    <sheetView showGridLines="0" showZeros="0" view="pageBreakPreview" topLeftCell="A99" zoomScale="115" zoomScaleNormal="85" zoomScaleSheetLayoutView="115" workbookViewId="0">
      <selection activeCell="J107" sqref="J107"/>
    </sheetView>
  </sheetViews>
  <sheetFormatPr defaultColWidth="9.140625" defaultRowHeight="12.75" outlineLevelCol="1" x14ac:dyDescent="0.2"/>
  <cols>
    <col min="1" max="1" width="11.28515625" customWidth="1"/>
    <col min="2" max="2" width="7.42578125" style="51" customWidth="1"/>
    <col min="3" max="3" width="3.7109375" style="508" customWidth="1"/>
    <col min="4" max="5" width="3.7109375" style="6" customWidth="1"/>
    <col min="6" max="6" width="30.7109375" style="509" customWidth="1"/>
    <col min="7" max="7" width="8" style="319" customWidth="1"/>
    <col min="8" max="8" width="8.28515625" style="320" customWidth="1"/>
    <col min="9" max="9" width="10.7109375" style="319" customWidth="1" outlineLevel="1"/>
    <col min="10" max="10" width="15.7109375" style="864" customWidth="1" outlineLevel="1"/>
    <col min="11" max="49" width="11" style="53" customWidth="1"/>
  </cols>
  <sheetData>
    <row r="1" spans="1:49" ht="23.25" customHeight="1" x14ac:dyDescent="0.2">
      <c r="A1" s="24" t="s">
        <v>10</v>
      </c>
      <c r="B1" s="3"/>
      <c r="C1" s="1026" t="str">
        <f>Defaults!B14</f>
        <v>STRUCTURAL AND BUILDING RELATED REPAIR WORK: KIRSTENBOSCH RESEARCH CENTRE</v>
      </c>
      <c r="D1" s="1026"/>
      <c r="E1" s="1026"/>
      <c r="F1" s="1026"/>
      <c r="G1" s="1026"/>
      <c r="H1" s="1026"/>
      <c r="I1" s="1026"/>
      <c r="J1" s="102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row>
    <row r="2" spans="1:49" ht="12.75" customHeight="1" x14ac:dyDescent="0.2">
      <c r="A2" s="1"/>
      <c r="B2" s="2"/>
      <c r="C2" s="141"/>
      <c r="D2" s="141"/>
      <c r="E2" s="141"/>
      <c r="F2" s="141"/>
      <c r="G2" s="300"/>
      <c r="H2" s="300"/>
      <c r="I2" s="300"/>
      <c r="J2" s="85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row>
    <row r="3" spans="1:49" ht="12.75" customHeight="1" x14ac:dyDescent="0.2">
      <c r="A3" s="20" t="s">
        <v>138</v>
      </c>
      <c r="B3" s="21"/>
      <c r="C3" s="151"/>
      <c r="D3" s="152"/>
      <c r="E3" s="152"/>
      <c r="F3" s="153"/>
      <c r="G3" s="301"/>
      <c r="H3" s="302"/>
      <c r="I3" s="321"/>
      <c r="J3" s="852"/>
      <c r="K3" s="1048"/>
      <c r="L3" s="1048"/>
      <c r="M3" s="1048"/>
      <c r="N3" s="1048"/>
      <c r="O3" s="1048"/>
      <c r="P3" s="1048"/>
      <c r="Q3" s="1048"/>
      <c r="R3" s="1048"/>
      <c r="S3" s="1048"/>
      <c r="T3" s="1048"/>
      <c r="U3" s="1048"/>
      <c r="V3" s="1048"/>
      <c r="W3" s="1048"/>
      <c r="X3" s="1048"/>
      <c r="Y3" s="1048"/>
      <c r="Z3" s="1048"/>
      <c r="AA3" s="1048"/>
      <c r="AB3" s="1048"/>
      <c r="AC3" s="1048"/>
      <c r="AD3" s="1048"/>
      <c r="AE3" s="1048"/>
      <c r="AF3" s="1048"/>
      <c r="AG3" s="1048"/>
      <c r="AH3" s="1048"/>
      <c r="AI3" s="1048"/>
      <c r="AJ3" s="1048"/>
      <c r="AK3" s="1048"/>
      <c r="AL3" s="1048"/>
      <c r="AM3" s="1048"/>
      <c r="AN3" s="1048"/>
      <c r="AO3" s="1048"/>
      <c r="AP3" s="1048"/>
      <c r="AQ3" s="1048"/>
      <c r="AR3" s="1048"/>
      <c r="AS3" s="1048"/>
      <c r="AT3" s="1048"/>
      <c r="AU3" s="1048"/>
      <c r="AV3" s="1048"/>
      <c r="AW3" s="1048"/>
    </row>
    <row r="4" spans="1:49" ht="12.75" customHeight="1" x14ac:dyDescent="0.2">
      <c r="A4" s="69" t="s">
        <v>488</v>
      </c>
      <c r="B4" s="70" t="s">
        <v>18</v>
      </c>
      <c r="C4" s="167"/>
      <c r="D4" s="194"/>
      <c r="E4" s="194"/>
      <c r="F4" s="195" t="s">
        <v>19</v>
      </c>
      <c r="G4" s="303" t="s">
        <v>489</v>
      </c>
      <c r="H4" s="304" t="s">
        <v>490</v>
      </c>
      <c r="I4" s="322" t="s">
        <v>491</v>
      </c>
      <c r="J4" s="853" t="s">
        <v>20</v>
      </c>
      <c r="K4" s="1048"/>
      <c r="L4" s="1048"/>
      <c r="M4" s="1048"/>
      <c r="N4" s="1048"/>
      <c r="O4" s="1048"/>
      <c r="P4" s="1048"/>
      <c r="Q4" s="1048"/>
      <c r="R4" s="1048"/>
      <c r="S4" s="1048"/>
      <c r="T4" s="1048"/>
      <c r="U4" s="1048"/>
      <c r="V4" s="1048"/>
      <c r="W4" s="1048"/>
      <c r="X4" s="1048"/>
      <c r="Y4" s="1048"/>
      <c r="Z4" s="1048"/>
      <c r="AA4" s="1048"/>
      <c r="AB4" s="1048"/>
      <c r="AC4" s="1048"/>
      <c r="AD4" s="1048"/>
      <c r="AE4" s="1048"/>
      <c r="AF4" s="1048"/>
      <c r="AG4" s="1048"/>
      <c r="AH4" s="1048"/>
      <c r="AI4" s="1048"/>
      <c r="AJ4" s="1048"/>
      <c r="AK4" s="1048"/>
      <c r="AL4" s="1048"/>
      <c r="AM4" s="1048"/>
      <c r="AN4" s="1048"/>
      <c r="AO4" s="1048"/>
      <c r="AP4" s="1048"/>
      <c r="AQ4" s="1048"/>
      <c r="AR4" s="1048"/>
      <c r="AS4" s="1048"/>
      <c r="AT4" s="1048"/>
      <c r="AU4" s="1048"/>
      <c r="AV4" s="1048"/>
      <c r="AW4" s="1048"/>
    </row>
    <row r="5" spans="1:49" ht="12.75" customHeight="1" x14ac:dyDescent="0.2">
      <c r="A5" s="142" t="s">
        <v>492</v>
      </c>
      <c r="B5" s="143" t="s">
        <v>493</v>
      </c>
      <c r="C5" s="155"/>
      <c r="D5" s="156"/>
      <c r="E5" s="156"/>
      <c r="F5" s="157"/>
      <c r="G5" s="305"/>
      <c r="H5" s="306" t="s">
        <v>494</v>
      </c>
      <c r="I5" s="323" t="str">
        <f>IF(D5&gt;0,IF(OR(LEFT(A5,1)=".",AND(A5&gt;0,A5&lt;2)),VLOOKUP(B5,#REF!,2,FALSE),IF(OR(LEFT(B5,1)=".",AND(B5&gt;0,B5&lt;2)),VLOOKUP(C5,#REF!,2,FALSE),VLOOKUP(C5,#REF!,2,FALSE))),"")</f>
        <v/>
      </c>
      <c r="J5" s="854"/>
      <c r="K5" s="1048"/>
      <c r="L5" s="1048"/>
      <c r="M5" s="1048"/>
      <c r="N5" s="1048"/>
      <c r="O5" s="1048"/>
      <c r="P5" s="1048"/>
      <c r="Q5" s="1048"/>
      <c r="R5" s="1048"/>
      <c r="S5" s="1048"/>
      <c r="T5" s="1048"/>
      <c r="U5" s="1048"/>
      <c r="V5" s="1048"/>
      <c r="W5" s="1048"/>
      <c r="X5" s="1048"/>
      <c r="Y5" s="1048"/>
      <c r="Z5" s="1048"/>
      <c r="AA5" s="1048"/>
      <c r="AB5" s="1048"/>
      <c r="AC5" s="1048"/>
      <c r="AD5" s="1048"/>
      <c r="AE5" s="1048"/>
      <c r="AF5" s="1048"/>
      <c r="AG5" s="1048"/>
      <c r="AH5" s="1048"/>
      <c r="AI5" s="1048"/>
      <c r="AJ5" s="1048"/>
      <c r="AK5" s="1048"/>
      <c r="AL5" s="1048"/>
      <c r="AM5" s="1048"/>
      <c r="AN5" s="1048"/>
      <c r="AO5" s="1048"/>
      <c r="AP5" s="1048"/>
      <c r="AQ5" s="1048"/>
      <c r="AR5" s="1048"/>
      <c r="AS5" s="1048"/>
      <c r="AT5" s="1048"/>
      <c r="AU5" s="1048"/>
      <c r="AV5" s="1048"/>
      <c r="AW5" s="1048"/>
    </row>
    <row r="6" spans="1:49" ht="12.75" customHeight="1" x14ac:dyDescent="0.2">
      <c r="A6" s="393"/>
      <c r="B6" s="394"/>
      <c r="C6" s="523"/>
      <c r="D6" s="496"/>
      <c r="E6" s="496"/>
      <c r="F6" s="497"/>
      <c r="G6" s="395"/>
      <c r="H6" s="396" t="str">
        <f>IF($G6="","",SUM(K6:YQ6))</f>
        <v/>
      </c>
      <c r="I6" s="324"/>
      <c r="J6" s="855"/>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row>
    <row r="7" spans="1:49" ht="27.75" customHeight="1" x14ac:dyDescent="0.2">
      <c r="A7" s="393"/>
      <c r="B7" s="394"/>
      <c r="C7" s="1027" t="s">
        <v>674</v>
      </c>
      <c r="D7" s="1028"/>
      <c r="E7" s="1028"/>
      <c r="F7" s="1061"/>
      <c r="G7" s="395"/>
      <c r="H7" s="396"/>
      <c r="I7" s="325"/>
      <c r="J7" s="856"/>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row>
    <row r="8" spans="1:49" x14ac:dyDescent="0.2">
      <c r="A8" s="397"/>
      <c r="B8" s="398"/>
      <c r="C8" s="1062"/>
      <c r="D8" s="1050"/>
      <c r="E8" s="1050"/>
      <c r="F8" s="1051"/>
      <c r="G8" s="399"/>
      <c r="H8" s="396"/>
      <c r="I8" s="325"/>
      <c r="J8" s="856"/>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row>
    <row r="9" spans="1:49" ht="27" customHeight="1" x14ac:dyDescent="0.2">
      <c r="A9" s="397"/>
      <c r="B9" s="400">
        <v>300</v>
      </c>
      <c r="C9" s="1049" t="s">
        <v>1016</v>
      </c>
      <c r="D9" s="1050"/>
      <c r="E9" s="1050"/>
      <c r="F9" s="1051"/>
      <c r="G9" s="399"/>
      <c r="H9" s="396"/>
      <c r="I9" s="325"/>
      <c r="J9" s="856"/>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row>
    <row r="10" spans="1:49" ht="12.6" customHeight="1" x14ac:dyDescent="0.2">
      <c r="A10" s="397"/>
      <c r="B10" s="398"/>
      <c r="C10" s="524"/>
      <c r="D10" s="498"/>
      <c r="E10" s="498"/>
      <c r="F10" s="525"/>
      <c r="G10" s="399"/>
      <c r="H10" s="396"/>
      <c r="I10" s="325"/>
      <c r="J10" s="856"/>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row>
    <row r="11" spans="1:49" ht="78" customHeight="1" x14ac:dyDescent="0.2">
      <c r="A11" s="48"/>
      <c r="B11" s="374"/>
      <c r="C11" s="401" t="s">
        <v>495</v>
      </c>
      <c r="D11" s="990" t="s">
        <v>948</v>
      </c>
      <c r="E11" s="990"/>
      <c r="F11" s="1057"/>
      <c r="G11" s="402"/>
      <c r="H11" s="403"/>
      <c r="I11" s="325"/>
      <c r="J11" s="856"/>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row>
    <row r="12" spans="1:49" ht="10.5" customHeight="1" x14ac:dyDescent="0.2">
      <c r="A12" s="48"/>
      <c r="B12" s="404"/>
      <c r="C12" s="526"/>
      <c r="D12" s="499"/>
      <c r="E12" s="499"/>
      <c r="F12" s="527"/>
      <c r="G12" s="402"/>
      <c r="H12" s="403"/>
      <c r="I12" s="325"/>
      <c r="J12" s="856"/>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row>
    <row r="13" spans="1:49" ht="14.25" x14ac:dyDescent="0.2">
      <c r="A13" s="48"/>
      <c r="B13" s="404"/>
      <c r="C13" s="401"/>
      <c r="D13" s="405" t="s">
        <v>495</v>
      </c>
      <c r="E13" s="1008" t="s">
        <v>1035</v>
      </c>
      <c r="F13" s="1056"/>
      <c r="G13" s="308" t="s">
        <v>506</v>
      </c>
      <c r="H13" s="309">
        <v>40</v>
      </c>
      <c r="I13" s="865"/>
      <c r="J13" s="856">
        <f>H13*I13</f>
        <v>0</v>
      </c>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row>
    <row r="14" spans="1:49" x14ac:dyDescent="0.2">
      <c r="A14" s="48"/>
      <c r="B14" s="404"/>
      <c r="C14" s="407"/>
      <c r="D14" s="204"/>
      <c r="E14" s="204"/>
      <c r="F14" s="389"/>
      <c r="G14" s="308"/>
      <c r="H14" s="309"/>
      <c r="I14" s="325"/>
      <c r="J14" s="856"/>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row>
    <row r="15" spans="1:49" x14ac:dyDescent="0.2">
      <c r="A15" s="223"/>
      <c r="B15" s="33">
        <f>INT(MAX($B$8:B14))+1</f>
        <v>301</v>
      </c>
      <c r="C15" s="1060" t="s">
        <v>525</v>
      </c>
      <c r="D15" s="993"/>
      <c r="E15" s="993"/>
      <c r="F15" s="1059"/>
      <c r="G15" s="311"/>
      <c r="H15" s="309"/>
      <c r="I15" s="325"/>
      <c r="J15" s="856"/>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row>
    <row r="16" spans="1:49" ht="10.5" customHeight="1" x14ac:dyDescent="0.2">
      <c r="A16" s="223"/>
      <c r="B16" s="394"/>
      <c r="C16" s="235"/>
      <c r="D16" s="30"/>
      <c r="E16" s="30"/>
      <c r="F16" s="408"/>
      <c r="G16" s="409"/>
      <c r="H16" s="449"/>
      <c r="I16" s="325"/>
      <c r="J16" s="856"/>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row>
    <row r="17" spans="1:49" x14ac:dyDescent="0.2">
      <c r="A17" s="223" t="s">
        <v>526</v>
      </c>
      <c r="B17" s="394"/>
      <c r="C17" s="235" t="s">
        <v>495</v>
      </c>
      <c r="D17" s="993" t="s">
        <v>531</v>
      </c>
      <c r="E17" s="993"/>
      <c r="F17" s="1058"/>
      <c r="G17" s="409"/>
      <c r="H17" s="449" t="str">
        <f>IF($G17="","",SUM(K17:YQ17))</f>
        <v/>
      </c>
      <c r="I17" s="325"/>
      <c r="J17" s="856"/>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row>
    <row r="18" spans="1:49" ht="10.5" customHeight="1" x14ac:dyDescent="0.2">
      <c r="A18" s="223"/>
      <c r="B18" s="410"/>
      <c r="C18" s="528"/>
      <c r="D18" s="422"/>
      <c r="E18" s="422"/>
      <c r="F18" s="423"/>
      <c r="G18" s="409"/>
      <c r="H18" s="449" t="str">
        <f>IF($G18="","",SUM(K18:YQ18))</f>
        <v/>
      </c>
      <c r="I18" s="325"/>
      <c r="J18" s="856"/>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row>
    <row r="19" spans="1:49" ht="51.75" customHeight="1" x14ac:dyDescent="0.2">
      <c r="A19" s="223"/>
      <c r="B19" s="394"/>
      <c r="C19" s="529"/>
      <c r="D19" s="30" t="s">
        <v>495</v>
      </c>
      <c r="E19" s="993" t="s">
        <v>950</v>
      </c>
      <c r="F19" s="1059"/>
      <c r="G19" s="409" t="s">
        <v>943</v>
      </c>
      <c r="H19" s="449">
        <v>3</v>
      </c>
      <c r="I19" s="865"/>
      <c r="J19" s="856">
        <f>H19*I19</f>
        <v>0</v>
      </c>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row>
    <row r="20" spans="1:49" ht="9" customHeight="1" x14ac:dyDescent="0.2">
      <c r="A20" s="223"/>
      <c r="B20" s="394"/>
      <c r="C20" s="529"/>
      <c r="D20" s="30"/>
      <c r="E20" s="78"/>
      <c r="F20" s="408"/>
      <c r="G20" s="409"/>
      <c r="H20" s="449"/>
      <c r="I20" s="325"/>
      <c r="J20" s="856"/>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row>
    <row r="21" spans="1:49" ht="84.6" customHeight="1" x14ac:dyDescent="0.2">
      <c r="A21" s="223"/>
      <c r="B21" s="394"/>
      <c r="C21" s="529"/>
      <c r="D21" s="405" t="s">
        <v>496</v>
      </c>
      <c r="E21" s="993" t="s">
        <v>951</v>
      </c>
      <c r="F21" s="1059"/>
      <c r="G21" s="409" t="s">
        <v>943</v>
      </c>
      <c r="H21" s="449">
        <v>3</v>
      </c>
      <c r="I21" s="865"/>
      <c r="J21" s="856">
        <f>H21*I21</f>
        <v>0</v>
      </c>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row>
    <row r="22" spans="1:49" ht="8.25" customHeight="1" x14ac:dyDescent="0.2">
      <c r="A22" s="223"/>
      <c r="B22" s="394"/>
      <c r="C22" s="529"/>
      <c r="D22" s="405"/>
      <c r="E22" s="78"/>
      <c r="F22" s="408"/>
      <c r="G22" s="409"/>
      <c r="H22" s="449"/>
      <c r="I22" s="325"/>
      <c r="J22" s="856"/>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row>
    <row r="23" spans="1:49" ht="50.25" customHeight="1" x14ac:dyDescent="0.2">
      <c r="A23" s="223"/>
      <c r="B23" s="394"/>
      <c r="C23" s="529"/>
      <c r="D23" s="405" t="s">
        <v>497</v>
      </c>
      <c r="E23" s="1008" t="s">
        <v>952</v>
      </c>
      <c r="F23" s="1056"/>
      <c r="G23" s="311" t="s">
        <v>506</v>
      </c>
      <c r="H23" s="449">
        <v>40</v>
      </c>
      <c r="I23" s="865"/>
      <c r="J23" s="856">
        <f>H23*I23</f>
        <v>0</v>
      </c>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row>
    <row r="24" spans="1:49" ht="8.25" customHeight="1" x14ac:dyDescent="0.2">
      <c r="A24" s="594"/>
      <c r="B24" s="470"/>
      <c r="C24" s="702"/>
      <c r="D24" s="405"/>
      <c r="E24" s="89"/>
      <c r="F24" s="714"/>
      <c r="G24" s="703"/>
      <c r="H24" s="704"/>
      <c r="I24" s="325"/>
      <c r="J24" s="856"/>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row>
    <row r="25" spans="1:49" x14ac:dyDescent="0.2">
      <c r="A25" s="594"/>
      <c r="B25" s="470"/>
      <c r="C25" s="482" t="s">
        <v>496</v>
      </c>
      <c r="D25" s="993" t="s">
        <v>527</v>
      </c>
      <c r="E25" s="993"/>
      <c r="F25" s="1058"/>
      <c r="G25" s="703"/>
      <c r="H25" s="704"/>
      <c r="I25" s="326"/>
      <c r="J25" s="870"/>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row>
    <row r="26" spans="1:49" ht="7.5" customHeight="1" x14ac:dyDescent="0.2">
      <c r="A26" s="594"/>
      <c r="B26" s="470"/>
      <c r="C26" s="493"/>
      <c r="D26" s="30"/>
      <c r="E26" s="30"/>
      <c r="F26" s="234"/>
      <c r="G26" s="703"/>
      <c r="H26" s="704"/>
      <c r="I26" s="326"/>
      <c r="J26" s="870"/>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row>
    <row r="27" spans="1:49" ht="12" customHeight="1" x14ac:dyDescent="0.2">
      <c r="A27" s="594"/>
      <c r="B27" s="470"/>
      <c r="C27" s="702"/>
      <c r="D27" s="30" t="s">
        <v>495</v>
      </c>
      <c r="E27" s="993" t="s">
        <v>528</v>
      </c>
      <c r="F27" s="1059"/>
      <c r="G27" s="311" t="s">
        <v>506</v>
      </c>
      <c r="H27" s="704">
        <v>1</v>
      </c>
      <c r="I27" s="890"/>
      <c r="J27" s="856">
        <f>H27*I27</f>
        <v>0</v>
      </c>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row>
    <row r="28" spans="1:49" ht="8.25" customHeight="1" x14ac:dyDescent="0.2">
      <c r="A28" s="223"/>
      <c r="B28" s="394"/>
      <c r="C28" s="529"/>
      <c r="D28" s="30"/>
      <c r="E28" s="78"/>
      <c r="F28" s="408"/>
      <c r="G28" s="409"/>
      <c r="H28" s="403"/>
      <c r="I28" s="325"/>
      <c r="J28" s="856"/>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row>
    <row r="29" spans="1:49" x14ac:dyDescent="0.2">
      <c r="A29" s="48" t="s">
        <v>512</v>
      </c>
      <c r="B29" s="88">
        <f>MAX($B$8:B28)+0.01</f>
        <v>301.01</v>
      </c>
      <c r="C29" s="1052" t="s">
        <v>675</v>
      </c>
      <c r="D29" s="997"/>
      <c r="E29" s="997"/>
      <c r="F29" s="1057"/>
      <c r="G29" s="409"/>
      <c r="H29" s="309" t="str">
        <f>IF($G29="","",SUM(K29:YQ29))</f>
        <v/>
      </c>
      <c r="I29" s="325"/>
      <c r="J29" s="856"/>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row>
    <row r="30" spans="1:49" ht="10.5" customHeight="1" x14ac:dyDescent="0.2">
      <c r="A30" s="48"/>
      <c r="B30" s="87"/>
      <c r="C30" s="530"/>
      <c r="D30" s="502"/>
      <c r="E30" s="502"/>
      <c r="F30" s="527"/>
      <c r="G30" s="308"/>
      <c r="H30" s="309" t="str">
        <f>IF($G30="","",SUM(K30:YQ30))</f>
        <v/>
      </c>
      <c r="I30" s="325"/>
      <c r="J30" s="856"/>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row>
    <row r="31" spans="1:49" ht="39" customHeight="1" x14ac:dyDescent="0.2">
      <c r="A31" s="48"/>
      <c r="B31" s="87"/>
      <c r="C31" s="401" t="s">
        <v>495</v>
      </c>
      <c r="D31" s="990" t="s">
        <v>953</v>
      </c>
      <c r="E31" s="990"/>
      <c r="F31" s="1057"/>
      <c r="G31" s="308"/>
      <c r="H31" s="450"/>
      <c r="I31" s="325"/>
      <c r="J31" s="856"/>
      <c r="K31" s="49"/>
      <c r="L31" s="49"/>
      <c r="M31" s="50"/>
      <c r="N31" s="49"/>
      <c r="O31" s="49"/>
      <c r="P31" s="49"/>
      <c r="Q31" s="49"/>
      <c r="R31" s="49"/>
      <c r="S31" s="49"/>
      <c r="T31" s="49"/>
      <c r="U31" s="49"/>
      <c r="V31" s="49"/>
      <c r="W31" s="49"/>
      <c r="X31" s="49"/>
      <c r="Y31" s="49"/>
      <c r="Z31" s="49"/>
      <c r="AA31" s="49"/>
      <c r="AB31" s="49"/>
      <c r="AC31" s="49"/>
      <c r="AD31" s="49"/>
      <c r="AE31" s="50"/>
      <c r="AF31" s="50"/>
      <c r="AG31" s="50"/>
      <c r="AH31" s="50"/>
      <c r="AI31" s="50"/>
      <c r="AJ31" s="49"/>
      <c r="AK31" s="49"/>
      <c r="AL31" s="50"/>
      <c r="AM31" s="50"/>
      <c r="AN31" s="49"/>
      <c r="AO31" s="49"/>
      <c r="AP31" s="49"/>
      <c r="AQ31" s="49"/>
      <c r="AR31" s="49"/>
      <c r="AS31" s="49"/>
      <c r="AT31" s="49"/>
      <c r="AU31" s="49"/>
      <c r="AV31" s="37"/>
      <c r="AW31" s="37"/>
    </row>
    <row r="32" spans="1:49" ht="9" customHeight="1" x14ac:dyDescent="0.2">
      <c r="A32" s="48"/>
      <c r="B32" s="87"/>
      <c r="C32" s="411"/>
      <c r="D32" s="85"/>
      <c r="E32" s="85"/>
      <c r="F32" s="81"/>
      <c r="G32" s="311"/>
      <c r="H32" s="450"/>
      <c r="I32" s="325"/>
      <c r="J32" s="856"/>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row>
    <row r="33" spans="1:49" x14ac:dyDescent="0.2">
      <c r="A33" s="48"/>
      <c r="B33" s="87"/>
      <c r="C33" s="412"/>
      <c r="D33" s="85">
        <v>0.01</v>
      </c>
      <c r="E33" s="1008" t="s">
        <v>901</v>
      </c>
      <c r="F33" s="1056"/>
      <c r="G33" s="308" t="s">
        <v>511</v>
      </c>
      <c r="H33" s="450">
        <v>25</v>
      </c>
      <c r="I33" s="865"/>
      <c r="J33" s="856">
        <f>H33*I33</f>
        <v>0</v>
      </c>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row>
    <row r="34" spans="1:49" ht="9.75" customHeight="1" x14ac:dyDescent="0.2">
      <c r="A34" s="48"/>
      <c r="B34" s="87"/>
      <c r="C34" s="412"/>
      <c r="D34" s="85"/>
      <c r="E34" s="85"/>
      <c r="F34" s="413"/>
      <c r="G34" s="308"/>
      <c r="H34" s="450"/>
      <c r="I34" s="325"/>
      <c r="J34" s="856"/>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row>
    <row r="35" spans="1:49" ht="25.5" customHeight="1" x14ac:dyDescent="0.2">
      <c r="A35" s="48"/>
      <c r="B35" s="87"/>
      <c r="C35" s="412"/>
      <c r="D35" s="85">
        <v>0.02</v>
      </c>
      <c r="E35" s="1008" t="s">
        <v>954</v>
      </c>
      <c r="F35" s="1056"/>
      <c r="G35" s="308" t="s">
        <v>511</v>
      </c>
      <c r="H35" s="450">
        <v>30</v>
      </c>
      <c r="I35" s="865"/>
      <c r="J35" s="856">
        <f>H35*I35</f>
        <v>0</v>
      </c>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row>
    <row r="36" spans="1:49" ht="9" customHeight="1" x14ac:dyDescent="0.2">
      <c r="A36" s="48"/>
      <c r="B36" s="87"/>
      <c r="C36" s="412"/>
      <c r="D36" s="85"/>
      <c r="E36" s="89"/>
      <c r="F36" s="406"/>
      <c r="G36" s="308"/>
      <c r="H36" s="450"/>
      <c r="I36" s="325"/>
      <c r="J36" s="856"/>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row>
    <row r="37" spans="1:49" x14ac:dyDescent="0.2">
      <c r="A37" s="48"/>
      <c r="B37" s="87"/>
      <c r="C37" s="412"/>
      <c r="D37" s="85">
        <v>0.03</v>
      </c>
      <c r="E37" s="1008" t="s">
        <v>955</v>
      </c>
      <c r="F37" s="1056"/>
      <c r="G37" s="409" t="s">
        <v>943</v>
      </c>
      <c r="H37" s="450">
        <v>6</v>
      </c>
      <c r="I37" s="865"/>
      <c r="J37" s="856">
        <f>H37*I37</f>
        <v>0</v>
      </c>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row>
    <row r="38" spans="1:49" x14ac:dyDescent="0.2">
      <c r="A38" s="48"/>
      <c r="B38" s="87"/>
      <c r="C38" s="412"/>
      <c r="D38" s="85"/>
      <c r="E38" s="89"/>
      <c r="F38" s="406"/>
      <c r="G38" s="308"/>
      <c r="H38" s="450"/>
      <c r="I38" s="325"/>
      <c r="J38" s="856"/>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row>
    <row r="39" spans="1:49" ht="13.15" customHeight="1" x14ac:dyDescent="0.2">
      <c r="A39" s="48" t="s">
        <v>1012</v>
      </c>
      <c r="B39" s="88">
        <f>MAX($B$8:B38)+0.01</f>
        <v>301.02</v>
      </c>
      <c r="C39" s="1052" t="s">
        <v>956</v>
      </c>
      <c r="D39" s="1053"/>
      <c r="E39" s="1053"/>
      <c r="F39" s="1054"/>
      <c r="G39" s="308"/>
      <c r="H39" s="450"/>
      <c r="I39" s="325"/>
      <c r="J39" s="856"/>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row>
    <row r="40" spans="1:49" ht="9.75" customHeight="1" x14ac:dyDescent="0.2">
      <c r="A40" s="48"/>
      <c r="B40" s="137"/>
      <c r="C40" s="414"/>
      <c r="D40" s="81"/>
      <c r="E40" s="81"/>
      <c r="F40" s="413"/>
      <c r="G40" s="308"/>
      <c r="H40" s="450"/>
      <c r="I40" s="325"/>
      <c r="J40" s="856"/>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row>
    <row r="41" spans="1:49" ht="65.25" customHeight="1" x14ac:dyDescent="0.2">
      <c r="A41" s="48"/>
      <c r="B41" s="137"/>
      <c r="C41" s="401" t="s">
        <v>495</v>
      </c>
      <c r="D41" s="990" t="s">
        <v>957</v>
      </c>
      <c r="E41" s="990"/>
      <c r="F41" s="1055"/>
      <c r="G41" s="409" t="s">
        <v>943</v>
      </c>
      <c r="H41" s="450">
        <v>3</v>
      </c>
      <c r="I41" s="865"/>
      <c r="J41" s="856">
        <f>H41*I41</f>
        <v>0</v>
      </c>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row>
    <row r="42" spans="1:49" ht="6.75" customHeight="1" x14ac:dyDescent="0.2">
      <c r="A42" s="223"/>
      <c r="B42" s="410"/>
      <c r="C42" s="529"/>
      <c r="D42" s="30"/>
      <c r="E42" s="80"/>
      <c r="F42" s="416"/>
      <c r="G42" s="409"/>
      <c r="H42" s="403"/>
      <c r="I42" s="325"/>
      <c r="J42" s="856"/>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row>
    <row r="43" spans="1:49" ht="12.75" customHeight="1" x14ac:dyDescent="0.2">
      <c r="A43" s="22"/>
      <c r="B43" s="23"/>
      <c r="C43" s="500"/>
      <c r="D43" s="39"/>
      <c r="E43" s="39"/>
      <c r="F43" s="38"/>
      <c r="G43" s="312"/>
      <c r="H43" s="313" t="str">
        <f t="shared" ref="H43:H48" si="0">IF($G43="","",SUM(K43:YQ43))</f>
        <v/>
      </c>
      <c r="I43" s="327"/>
      <c r="J43" s="855"/>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row>
    <row r="44" spans="1:49" ht="12.75" customHeight="1" x14ac:dyDescent="0.2">
      <c r="A44" s="71"/>
      <c r="B44" s="73" t="s">
        <v>499</v>
      </c>
      <c r="C44" s="6"/>
      <c r="D44" s="31"/>
      <c r="E44" s="31"/>
      <c r="F44" s="56"/>
      <c r="G44" s="314"/>
      <c r="H44" s="315" t="str">
        <f t="shared" si="0"/>
        <v/>
      </c>
      <c r="I44" s="330"/>
      <c r="J44" s="856">
        <f>SUM(J11:J41)</f>
        <v>0</v>
      </c>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row>
    <row r="45" spans="1:49" ht="12.75" customHeight="1" x14ac:dyDescent="0.2">
      <c r="A45" s="139"/>
      <c r="B45" s="140"/>
      <c r="C45" s="501"/>
      <c r="D45" s="36"/>
      <c r="E45" s="36"/>
      <c r="F45" s="35"/>
      <c r="G45" s="316"/>
      <c r="H45" s="317" t="str">
        <f t="shared" si="0"/>
        <v/>
      </c>
      <c r="I45" s="328"/>
      <c r="J45" s="85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row>
    <row r="46" spans="1:49" ht="12.75" customHeight="1" x14ac:dyDescent="0.2">
      <c r="A46" s="71"/>
      <c r="B46" s="74"/>
      <c r="C46" s="6"/>
      <c r="D46" s="31"/>
      <c r="E46" s="31"/>
      <c r="F46" s="56"/>
      <c r="G46" s="314"/>
      <c r="H46" s="315" t="str">
        <f t="shared" si="0"/>
        <v/>
      </c>
      <c r="I46" s="330"/>
      <c r="J46" s="856"/>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row>
    <row r="47" spans="1:49" ht="12.75" customHeight="1" x14ac:dyDescent="0.2">
      <c r="A47" s="71"/>
      <c r="B47" s="73" t="s">
        <v>500</v>
      </c>
      <c r="C47" s="6"/>
      <c r="D47" s="31"/>
      <c r="E47" s="31"/>
      <c r="F47" s="56"/>
      <c r="G47" s="314"/>
      <c r="H47" s="315" t="str">
        <f t="shared" si="0"/>
        <v/>
      </c>
      <c r="I47" s="330"/>
      <c r="J47" s="856">
        <f>J44</f>
        <v>0</v>
      </c>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row>
    <row r="48" spans="1:49" ht="12.75" customHeight="1" x14ac:dyDescent="0.2">
      <c r="A48" s="139"/>
      <c r="B48" s="140"/>
      <c r="C48" s="501"/>
      <c r="D48" s="36"/>
      <c r="E48" s="36"/>
      <c r="F48" s="35"/>
      <c r="G48" s="316"/>
      <c r="H48" s="317" t="str">
        <f t="shared" si="0"/>
        <v/>
      </c>
      <c r="I48" s="328"/>
      <c r="J48" s="85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row>
    <row r="49" spans="1:49" x14ac:dyDescent="0.2">
      <c r="A49" s="48"/>
      <c r="B49" s="137"/>
      <c r="C49" s="136"/>
      <c r="D49" s="85"/>
      <c r="E49" s="85"/>
      <c r="F49" s="415"/>
      <c r="G49" s="409"/>
      <c r="H49" s="403"/>
      <c r="I49" s="325"/>
      <c r="J49" s="856"/>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row>
    <row r="50" spans="1:49" x14ac:dyDescent="0.2">
      <c r="A50" s="48" t="s">
        <v>1026</v>
      </c>
      <c r="B50" s="88">
        <f>MAX($B$8:B41)+0.01</f>
        <v>301.02999999999997</v>
      </c>
      <c r="C50" s="1068" t="s">
        <v>1025</v>
      </c>
      <c r="D50" s="997"/>
      <c r="E50" s="997"/>
      <c r="F50" s="1057"/>
      <c r="G50" s="409"/>
      <c r="H50" s="403" t="str">
        <f>IF($G50="","",SUM(K155:YQ155))</f>
        <v/>
      </c>
      <c r="I50" s="325"/>
      <c r="J50" s="856"/>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row>
    <row r="51" spans="1:49" ht="10.5" customHeight="1" x14ac:dyDescent="0.2">
      <c r="A51" s="223"/>
      <c r="B51" s="410"/>
      <c r="C51" s="528"/>
      <c r="D51" s="507"/>
      <c r="E51" s="507"/>
      <c r="F51" s="531"/>
      <c r="G51" s="409"/>
      <c r="H51" s="403" t="str">
        <f>IF($G51="","",SUM(K156:YQ156))</f>
        <v/>
      </c>
      <c r="I51" s="325"/>
      <c r="J51" s="856"/>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row>
    <row r="52" spans="1:49" ht="15" customHeight="1" x14ac:dyDescent="0.2">
      <c r="A52" s="594"/>
      <c r="B52" s="705"/>
      <c r="C52" s="487" t="s">
        <v>495</v>
      </c>
      <c r="D52" s="1008" t="s">
        <v>1027</v>
      </c>
      <c r="E52" s="1008"/>
      <c r="F52" s="1045"/>
      <c r="G52" s="492"/>
      <c r="H52" s="710"/>
      <c r="I52" s="326"/>
      <c r="J52" s="870"/>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row>
    <row r="53" spans="1:49" ht="10.5" customHeight="1" x14ac:dyDescent="0.2">
      <c r="A53" s="594"/>
      <c r="B53" s="705"/>
      <c r="C53" s="707"/>
      <c r="D53" s="708"/>
      <c r="E53" s="708"/>
      <c r="F53" s="709"/>
      <c r="G53" s="492"/>
      <c r="H53" s="710"/>
      <c r="I53" s="326"/>
      <c r="J53" s="870"/>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row>
    <row r="54" spans="1:49" ht="24.75" customHeight="1" x14ac:dyDescent="0.2">
      <c r="A54" s="223"/>
      <c r="B54" s="394"/>
      <c r="D54" s="46" t="s">
        <v>495</v>
      </c>
      <c r="E54" s="1008" t="s">
        <v>1028</v>
      </c>
      <c r="F54" s="1077"/>
      <c r="G54" s="712" t="s">
        <v>511</v>
      </c>
      <c r="H54" s="710">
        <v>3</v>
      </c>
      <c r="I54" s="865"/>
      <c r="J54" s="856">
        <f>H54*I54</f>
        <v>0</v>
      </c>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row>
    <row r="55" spans="1:49" x14ac:dyDescent="0.2">
      <c r="A55" s="223"/>
      <c r="B55" s="394"/>
      <c r="D55" s="46"/>
      <c r="E55" s="814"/>
      <c r="F55" s="815"/>
      <c r="G55" s="492"/>
      <c r="H55" s="710"/>
      <c r="I55" s="325"/>
      <c r="J55" s="856"/>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row>
    <row r="56" spans="1:49" ht="26.25" customHeight="1" x14ac:dyDescent="0.2">
      <c r="A56" s="223"/>
      <c r="B56" s="533"/>
      <c r="D56" s="46" t="s">
        <v>496</v>
      </c>
      <c r="E56" s="1078" t="s">
        <v>1039</v>
      </c>
      <c r="F56" s="1077"/>
      <c r="G56" s="492" t="s">
        <v>1029</v>
      </c>
      <c r="H56" s="710">
        <v>2</v>
      </c>
      <c r="I56" s="865"/>
      <c r="J56" s="856">
        <f>H56*I56</f>
        <v>0</v>
      </c>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row>
    <row r="57" spans="1:49" x14ac:dyDescent="0.2">
      <c r="A57" s="594"/>
      <c r="B57" s="533"/>
      <c r="D57" s="46"/>
      <c r="E57" s="81"/>
      <c r="F57" s="81"/>
      <c r="G57" s="492"/>
      <c r="H57" s="710"/>
      <c r="I57" s="701"/>
      <c r="J57" s="870"/>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row>
    <row r="58" spans="1:49" ht="13.15" customHeight="1" x14ac:dyDescent="0.2">
      <c r="A58" s="594"/>
      <c r="B58" s="533"/>
      <c r="C58" s="816"/>
      <c r="D58" s="46" t="s">
        <v>497</v>
      </c>
      <c r="E58" s="1008" t="s">
        <v>1030</v>
      </c>
      <c r="F58" s="1045"/>
      <c r="G58" s="820" t="s">
        <v>704</v>
      </c>
      <c r="H58" s="713"/>
      <c r="I58" s="701"/>
      <c r="J58" s="870">
        <v>10000</v>
      </c>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row>
    <row r="59" spans="1:49" x14ac:dyDescent="0.2">
      <c r="A59" s="594"/>
      <c r="B59" s="533"/>
      <c r="C59" s="578"/>
      <c r="D59" s="89"/>
      <c r="E59" s="89"/>
      <c r="F59" s="89"/>
      <c r="G59" s="492"/>
      <c r="H59" s="713"/>
      <c r="I59" s="701"/>
      <c r="J59" s="870"/>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row>
    <row r="60" spans="1:49" ht="15.6" customHeight="1" x14ac:dyDescent="0.2">
      <c r="A60" s="594"/>
      <c r="B60" s="533"/>
      <c r="C60" s="578"/>
      <c r="D60" s="46" t="s">
        <v>498</v>
      </c>
      <c r="E60" s="1008" t="s">
        <v>885</v>
      </c>
      <c r="F60" s="1045"/>
      <c r="G60" s="599" t="s">
        <v>886</v>
      </c>
      <c r="H60" s="715">
        <v>10000</v>
      </c>
      <c r="I60" s="891"/>
      <c r="J60" s="856">
        <f>H60*I60</f>
        <v>0</v>
      </c>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row>
    <row r="61" spans="1:49" ht="6" customHeight="1" x14ac:dyDescent="0.2">
      <c r="A61" s="223"/>
      <c r="B61" s="533"/>
      <c r="C61" s="46"/>
      <c r="D61" s="46"/>
      <c r="E61" s="89"/>
      <c r="F61" s="714"/>
      <c r="G61" s="703"/>
      <c r="H61" s="716"/>
      <c r="I61" s="701"/>
      <c r="J61" s="870"/>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row>
    <row r="62" spans="1:49" ht="15.6" customHeight="1" x14ac:dyDescent="0.2">
      <c r="A62" s="223"/>
      <c r="B62" s="533"/>
      <c r="C62" s="578" t="s">
        <v>496</v>
      </c>
      <c r="D62" s="1008" t="s">
        <v>1031</v>
      </c>
      <c r="E62" s="1008"/>
      <c r="F62" s="1045"/>
      <c r="G62" s="492"/>
      <c r="H62" s="716"/>
      <c r="I62" s="701"/>
      <c r="J62" s="870"/>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row>
    <row r="63" spans="1:49" ht="8.25" customHeight="1" x14ac:dyDescent="0.2">
      <c r="A63" s="223"/>
      <c r="B63" s="533"/>
      <c r="C63" s="708"/>
      <c r="D63" s="708"/>
      <c r="E63" s="708"/>
      <c r="F63" s="708"/>
      <c r="G63" s="652"/>
      <c r="H63" s="371"/>
      <c r="I63" s="701"/>
      <c r="J63" s="870"/>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row>
    <row r="64" spans="1:49" ht="26.25" customHeight="1" x14ac:dyDescent="0.2">
      <c r="A64" s="223"/>
      <c r="B64" s="533"/>
      <c r="C64" s="578"/>
      <c r="D64" s="46" t="s">
        <v>495</v>
      </c>
      <c r="E64" s="1078" t="s">
        <v>1032</v>
      </c>
      <c r="F64" s="1079"/>
      <c r="G64" s="717" t="s">
        <v>506</v>
      </c>
      <c r="H64" s="718">
        <v>1</v>
      </c>
      <c r="I64" s="867"/>
      <c r="J64" s="856">
        <f>H64*I64</f>
        <v>0</v>
      </c>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row>
    <row r="65" spans="1:49" x14ac:dyDescent="0.2">
      <c r="A65" s="223"/>
      <c r="B65" s="533"/>
      <c r="C65" s="578"/>
      <c r="D65" s="46"/>
      <c r="E65" s="481"/>
      <c r="F65" s="817"/>
      <c r="G65" s="652"/>
      <c r="H65" s="371"/>
      <c r="I65" s="701"/>
      <c r="J65" s="870"/>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row>
    <row r="66" spans="1:49" ht="25.5" customHeight="1" x14ac:dyDescent="0.2">
      <c r="A66" s="594"/>
      <c r="B66" s="533"/>
      <c r="C66" s="578"/>
      <c r="D66" s="46" t="s">
        <v>496</v>
      </c>
      <c r="E66" s="1078" t="s">
        <v>1040</v>
      </c>
      <c r="F66" s="1079"/>
      <c r="G66" s="652" t="s">
        <v>506</v>
      </c>
      <c r="H66" s="371">
        <v>1</v>
      </c>
      <c r="I66" s="867"/>
      <c r="J66" s="856">
        <f>H66*I66</f>
        <v>0</v>
      </c>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row>
    <row r="67" spans="1:49" ht="13.15" customHeight="1" x14ac:dyDescent="0.2">
      <c r="A67" s="223"/>
      <c r="B67" s="533"/>
      <c r="C67" s="578"/>
      <c r="D67" s="46"/>
      <c r="E67" s="81"/>
      <c r="F67" s="775"/>
      <c r="G67" s="652"/>
      <c r="H67" s="371"/>
      <c r="I67" s="701"/>
      <c r="J67" s="870"/>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row>
    <row r="68" spans="1:49" ht="27" customHeight="1" x14ac:dyDescent="0.2">
      <c r="A68" s="594"/>
      <c r="B68" s="533"/>
      <c r="C68" s="578"/>
      <c r="D68" s="46" t="s">
        <v>497</v>
      </c>
      <c r="E68" s="1078" t="s">
        <v>1041</v>
      </c>
      <c r="F68" s="1079"/>
      <c r="G68" s="652" t="s">
        <v>511</v>
      </c>
      <c r="H68" s="371">
        <v>3</v>
      </c>
      <c r="I68" s="867"/>
      <c r="J68" s="856">
        <f>H68*I68</f>
        <v>0</v>
      </c>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row>
    <row r="69" spans="1:49" ht="13.15" customHeight="1" x14ac:dyDescent="0.2">
      <c r="A69" s="223"/>
      <c r="B69" s="533"/>
      <c r="C69" s="578"/>
      <c r="D69" s="89"/>
      <c r="E69" s="89"/>
      <c r="F69" s="719"/>
      <c r="G69" s="652"/>
      <c r="H69" s="371"/>
      <c r="I69" s="701"/>
      <c r="J69" s="870"/>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row>
    <row r="70" spans="1:49" ht="38.25" customHeight="1" x14ac:dyDescent="0.2">
      <c r="A70" s="393"/>
      <c r="B70" s="532"/>
      <c r="C70" s="578"/>
      <c r="D70" s="46" t="s">
        <v>498</v>
      </c>
      <c r="E70" s="1078" t="s">
        <v>1042</v>
      </c>
      <c r="F70" s="1079"/>
      <c r="G70" s="652" t="s">
        <v>506</v>
      </c>
      <c r="H70" s="371">
        <v>1</v>
      </c>
      <c r="I70" s="892"/>
      <c r="J70" s="856">
        <f>H70*I70</f>
        <v>0</v>
      </c>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row>
    <row r="71" spans="1:49" ht="13.15" customHeight="1" x14ac:dyDescent="0.2">
      <c r="A71" s="393"/>
      <c r="B71" s="532"/>
      <c r="C71" s="578"/>
      <c r="D71" s="711"/>
      <c r="E71" s="711"/>
      <c r="F71" s="711"/>
      <c r="G71" s="652"/>
      <c r="H71" s="720"/>
      <c r="I71" s="706"/>
      <c r="J71" s="870"/>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row>
    <row r="72" spans="1:49" ht="13.15" customHeight="1" x14ac:dyDescent="0.2">
      <c r="A72" s="393"/>
      <c r="B72" s="532"/>
      <c r="C72" s="818" t="s">
        <v>497</v>
      </c>
      <c r="D72" s="1075" t="s">
        <v>1033</v>
      </c>
      <c r="E72" s="1075"/>
      <c r="F72" s="1076"/>
      <c r="G72" s="652"/>
      <c r="H72" s="371"/>
      <c r="I72" s="706"/>
      <c r="J72" s="870"/>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row>
    <row r="73" spans="1:49" ht="13.15" customHeight="1" x14ac:dyDescent="0.2">
      <c r="A73" s="393"/>
      <c r="B73" s="532"/>
      <c r="C73" s="559"/>
      <c r="D73" s="196"/>
      <c r="E73" s="196"/>
      <c r="F73" s="196"/>
      <c r="G73" s="652"/>
      <c r="H73" s="371"/>
      <c r="I73" s="706"/>
      <c r="J73" s="870"/>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row>
    <row r="74" spans="1:49" ht="39" customHeight="1" x14ac:dyDescent="0.2">
      <c r="A74" s="393"/>
      <c r="B74" s="532"/>
      <c r="C74" s="578"/>
      <c r="D74" s="559" t="s">
        <v>495</v>
      </c>
      <c r="E74" s="1008" t="s">
        <v>1034</v>
      </c>
      <c r="F74" s="1009"/>
      <c r="G74" s="721"/>
      <c r="H74" s="371"/>
      <c r="I74" s="706"/>
      <c r="J74" s="870"/>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row>
    <row r="75" spans="1:49" ht="13.15" customHeight="1" x14ac:dyDescent="0.2">
      <c r="A75" s="393"/>
      <c r="B75" s="532"/>
      <c r="C75" s="722"/>
      <c r="D75" s="1008"/>
      <c r="E75" s="1008"/>
      <c r="F75" s="1045"/>
      <c r="G75" s="723"/>
      <c r="H75" s="371"/>
      <c r="I75" s="706"/>
      <c r="J75" s="870"/>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row>
    <row r="76" spans="1:49" ht="14.25" customHeight="1" x14ac:dyDescent="0.2">
      <c r="A76" s="393"/>
      <c r="B76" s="532"/>
      <c r="C76" s="722"/>
      <c r="E76" s="559" t="s">
        <v>495</v>
      </c>
      <c r="F76" s="81" t="s">
        <v>1043</v>
      </c>
      <c r="G76" s="819" t="s">
        <v>1029</v>
      </c>
      <c r="H76" s="371">
        <v>8</v>
      </c>
      <c r="I76" s="893"/>
      <c r="J76" s="856">
        <f>H76*I76</f>
        <v>0</v>
      </c>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row>
    <row r="77" spans="1:49" x14ac:dyDescent="0.2">
      <c r="A77" s="393"/>
      <c r="B77" s="532"/>
      <c r="C77" s="722"/>
      <c r="E77" s="89"/>
      <c r="F77" s="89"/>
      <c r="G77" s="819"/>
      <c r="H77" s="371"/>
      <c r="I77" s="706"/>
      <c r="J77" s="870"/>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row>
    <row r="78" spans="1:49" ht="27" customHeight="1" x14ac:dyDescent="0.2">
      <c r="A78" s="393"/>
      <c r="B78" s="532"/>
      <c r="C78" s="722"/>
      <c r="E78" s="559" t="s">
        <v>496</v>
      </c>
      <c r="F78" s="81" t="s">
        <v>1044</v>
      </c>
      <c r="G78" s="819" t="s">
        <v>1029</v>
      </c>
      <c r="H78" s="371">
        <v>2</v>
      </c>
      <c r="I78" s="893"/>
      <c r="J78" s="856">
        <f>H78*I78</f>
        <v>0</v>
      </c>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row>
    <row r="79" spans="1:49" x14ac:dyDescent="0.2">
      <c r="A79" s="393"/>
      <c r="B79" s="532"/>
      <c r="C79" s="89"/>
      <c r="D79" s="89"/>
      <c r="E79" s="89"/>
      <c r="F79" s="89"/>
      <c r="G79" s="819"/>
      <c r="H79" s="371"/>
      <c r="I79" s="706"/>
      <c r="J79" s="870"/>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row>
    <row r="80" spans="1:49" ht="12.6" customHeight="1" x14ac:dyDescent="0.2">
      <c r="A80" s="25" t="s">
        <v>1010</v>
      </c>
      <c r="B80" s="88">
        <f>MAX($B$8:B50)+0.01</f>
        <v>301.04000000000002</v>
      </c>
      <c r="C80" s="1070" t="s">
        <v>958</v>
      </c>
      <c r="D80" s="1071"/>
      <c r="E80" s="1071"/>
      <c r="F80" s="1072"/>
      <c r="G80" s="409"/>
      <c r="H80" s="403"/>
      <c r="I80" s="325"/>
      <c r="J80" s="856"/>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row>
    <row r="81" spans="1:49" ht="13.15" customHeight="1" x14ac:dyDescent="0.2">
      <c r="A81" s="25"/>
      <c r="B81" s="410"/>
      <c r="C81" s="528"/>
      <c r="D81" s="507"/>
      <c r="E81" s="507"/>
      <c r="F81" s="531"/>
      <c r="G81" s="409"/>
      <c r="H81" s="403"/>
      <c r="I81" s="325"/>
      <c r="J81" s="856"/>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row>
    <row r="82" spans="1:49" s="135" customFormat="1" ht="26.25" customHeight="1" x14ac:dyDescent="0.2">
      <c r="A82" s="223"/>
      <c r="B82" s="394"/>
      <c r="C82" s="235" t="s">
        <v>495</v>
      </c>
      <c r="D82" s="993" t="s">
        <v>959</v>
      </c>
      <c r="E82" s="993"/>
      <c r="F82" s="994"/>
      <c r="G82" s="409"/>
      <c r="H82" s="403"/>
      <c r="I82" s="325"/>
      <c r="J82" s="856"/>
      <c r="K82" s="134"/>
      <c r="L82" s="134"/>
      <c r="M82" s="134"/>
      <c r="N82" s="134"/>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4"/>
      <c r="AS82" s="134"/>
      <c r="AT82" s="134"/>
      <c r="AU82" s="134"/>
      <c r="AV82" s="134"/>
      <c r="AW82" s="134"/>
    </row>
    <row r="83" spans="1:49" s="135" customFormat="1" x14ac:dyDescent="0.2">
      <c r="A83" s="223"/>
      <c r="B83" s="394"/>
      <c r="C83" s="235"/>
      <c r="D83" s="78"/>
      <c r="E83" s="78"/>
      <c r="F83" s="389"/>
      <c r="G83" s="409"/>
      <c r="H83" s="403"/>
      <c r="I83" s="325"/>
      <c r="J83" s="856"/>
      <c r="K83" s="134"/>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c r="AJ83" s="134"/>
      <c r="AK83" s="134"/>
      <c r="AL83" s="134"/>
      <c r="AM83" s="134"/>
      <c r="AN83" s="134"/>
      <c r="AO83" s="134"/>
      <c r="AP83" s="134"/>
      <c r="AQ83" s="134"/>
      <c r="AR83" s="134"/>
      <c r="AS83" s="134"/>
      <c r="AT83" s="134"/>
      <c r="AU83" s="134"/>
      <c r="AV83" s="134"/>
      <c r="AW83" s="134"/>
    </row>
    <row r="84" spans="1:49" s="135" customFormat="1" ht="14.25" x14ac:dyDescent="0.2">
      <c r="A84" s="86"/>
      <c r="B84" s="410"/>
      <c r="C84" s="529"/>
      <c r="D84" s="30" t="s">
        <v>495</v>
      </c>
      <c r="E84" s="958" t="s">
        <v>949</v>
      </c>
      <c r="F84" s="1067"/>
      <c r="G84" s="409" t="s">
        <v>506</v>
      </c>
      <c r="H84" s="309">
        <v>40</v>
      </c>
      <c r="I84" s="865"/>
      <c r="J84" s="856">
        <f>H84*I84</f>
        <v>0</v>
      </c>
      <c r="K84" s="134"/>
      <c r="L84" s="134"/>
      <c r="M84" s="134"/>
      <c r="N84" s="134"/>
      <c r="O84" s="134"/>
      <c r="P84" s="134"/>
      <c r="Q84" s="134"/>
      <c r="R84" s="134"/>
      <c r="S84" s="134"/>
      <c r="T84" s="134"/>
      <c r="U84" s="134"/>
      <c r="V84" s="134"/>
      <c r="W84" s="134"/>
      <c r="X84" s="134"/>
      <c r="Y84" s="134"/>
      <c r="Z84" s="134"/>
      <c r="AA84" s="134"/>
      <c r="AB84" s="134"/>
      <c r="AC84" s="134"/>
      <c r="AD84" s="134"/>
      <c r="AE84" s="134"/>
      <c r="AF84" s="134"/>
      <c r="AG84" s="134"/>
      <c r="AH84" s="134"/>
      <c r="AI84" s="134"/>
      <c r="AJ84" s="134"/>
      <c r="AK84" s="134"/>
      <c r="AL84" s="134"/>
      <c r="AM84" s="134"/>
      <c r="AN84" s="134"/>
      <c r="AO84" s="134"/>
      <c r="AP84" s="134"/>
      <c r="AQ84" s="134"/>
      <c r="AR84" s="134"/>
      <c r="AS84" s="134"/>
      <c r="AT84" s="134"/>
      <c r="AU84" s="134"/>
      <c r="AV84" s="134"/>
      <c r="AW84" s="134"/>
    </row>
    <row r="85" spans="1:49" ht="105.75" customHeight="1" x14ac:dyDescent="0.2">
      <c r="A85" s="223"/>
      <c r="B85" s="410"/>
      <c r="C85" s="529"/>
      <c r="D85" s="30"/>
      <c r="E85" s="80"/>
      <c r="F85" s="416"/>
      <c r="G85" s="409"/>
      <c r="H85" s="403"/>
      <c r="I85" s="325"/>
      <c r="J85" s="856"/>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row>
    <row r="86" spans="1:49" ht="12.75" customHeight="1" x14ac:dyDescent="0.2">
      <c r="A86" s="22"/>
      <c r="B86" s="23"/>
      <c r="C86" s="500"/>
      <c r="D86" s="39"/>
      <c r="E86" s="39"/>
      <c r="F86" s="38"/>
      <c r="G86" s="312"/>
      <c r="H86" s="313" t="str">
        <f t="shared" ref="H86:H91" si="1">IF($G86="","",SUM(K86:YQ86))</f>
        <v/>
      </c>
      <c r="I86" s="327"/>
      <c r="J86" s="855"/>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row>
    <row r="87" spans="1:49" ht="12.75" customHeight="1" x14ac:dyDescent="0.2">
      <c r="A87" s="71"/>
      <c r="B87" s="73" t="s">
        <v>499</v>
      </c>
      <c r="C87" s="6"/>
      <c r="D87" s="31"/>
      <c r="E87" s="31"/>
      <c r="F87" s="56"/>
      <c r="G87" s="314"/>
      <c r="H87" s="315" t="str">
        <f t="shared" si="1"/>
        <v/>
      </c>
      <c r="I87" s="330"/>
      <c r="J87" s="856">
        <f>SUM(J46:J85)</f>
        <v>10000</v>
      </c>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row>
    <row r="88" spans="1:49" ht="12.75" customHeight="1" x14ac:dyDescent="0.2">
      <c r="A88" s="139"/>
      <c r="B88" s="140"/>
      <c r="C88" s="501"/>
      <c r="D88" s="36"/>
      <c r="E88" s="36"/>
      <c r="F88" s="35"/>
      <c r="G88" s="316"/>
      <c r="H88" s="317" t="str">
        <f t="shared" si="1"/>
        <v/>
      </c>
      <c r="I88" s="328"/>
      <c r="J88" s="85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row>
    <row r="89" spans="1:49" ht="12.75" customHeight="1" x14ac:dyDescent="0.2">
      <c r="A89" s="71"/>
      <c r="B89" s="74"/>
      <c r="C89" s="6"/>
      <c r="D89" s="31"/>
      <c r="E89" s="31"/>
      <c r="F89" s="56"/>
      <c r="G89" s="314"/>
      <c r="H89" s="315" t="str">
        <f t="shared" si="1"/>
        <v/>
      </c>
      <c r="I89" s="330"/>
      <c r="J89" s="856"/>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row>
    <row r="90" spans="1:49" ht="12.75" customHeight="1" x14ac:dyDescent="0.2">
      <c r="A90" s="71"/>
      <c r="B90" s="73" t="s">
        <v>500</v>
      </c>
      <c r="C90" s="6"/>
      <c r="D90" s="31"/>
      <c r="E90" s="31"/>
      <c r="F90" s="56"/>
      <c r="G90" s="314"/>
      <c r="H90" s="315" t="str">
        <f t="shared" si="1"/>
        <v/>
      </c>
      <c r="I90" s="330"/>
      <c r="J90" s="856">
        <f>J87</f>
        <v>10000</v>
      </c>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row>
    <row r="91" spans="1:49" ht="12.75" customHeight="1" x14ac:dyDescent="0.2">
      <c r="A91" s="139"/>
      <c r="B91" s="140"/>
      <c r="C91" s="501"/>
      <c r="D91" s="36"/>
      <c r="E91" s="36"/>
      <c r="F91" s="35"/>
      <c r="G91" s="316"/>
      <c r="H91" s="317" t="str">
        <f t="shared" si="1"/>
        <v/>
      </c>
      <c r="I91" s="328"/>
      <c r="J91" s="85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row>
    <row r="92" spans="1:49" s="135" customFormat="1" x14ac:dyDescent="0.2">
      <c r="A92" s="393"/>
      <c r="B92" s="425"/>
      <c r="C92" s="6"/>
      <c r="D92" s="31"/>
      <c r="E92" s="31"/>
      <c r="F92" s="427"/>
      <c r="G92" s="426"/>
      <c r="H92" s="403"/>
      <c r="I92" s="417"/>
      <c r="J92" s="856"/>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c r="AV92" s="134"/>
      <c r="AW92" s="134"/>
    </row>
    <row r="93" spans="1:49" s="135" customFormat="1" x14ac:dyDescent="0.2">
      <c r="A93" s="223"/>
      <c r="B93" s="33">
        <f>INT(MAX($B$8:B44))+1</f>
        <v>302</v>
      </c>
      <c r="C93" s="1060" t="s">
        <v>532</v>
      </c>
      <c r="D93" s="1017"/>
      <c r="E93" s="1017"/>
      <c r="F93" s="1066"/>
      <c r="G93" s="409"/>
      <c r="H93" s="403" t="str">
        <f>IF($G93="","",SUM(K82:YG82))</f>
        <v/>
      </c>
      <c r="I93" s="418"/>
      <c r="J93" s="856" t="str">
        <f t="shared" ref="J93:J107" si="2">IF($H93="","",$H93*I93)</f>
        <v/>
      </c>
      <c r="K93" s="134"/>
      <c r="L93" s="134"/>
      <c r="M93" s="134"/>
      <c r="N93" s="134"/>
      <c r="O93" s="134"/>
      <c r="P93" s="134"/>
      <c r="Q93" s="134"/>
      <c r="R93" s="134"/>
      <c r="S93" s="134"/>
      <c r="T93" s="134"/>
      <c r="U93" s="134"/>
      <c r="V93" s="134"/>
      <c r="W93" s="134"/>
      <c r="X93" s="134"/>
      <c r="Y93" s="134"/>
      <c r="Z93" s="134"/>
      <c r="AA93" s="134"/>
      <c r="AB93" s="134"/>
      <c r="AC93" s="134"/>
      <c r="AD93" s="134"/>
      <c r="AE93" s="134"/>
      <c r="AF93" s="134"/>
      <c r="AG93" s="134"/>
      <c r="AH93" s="134"/>
      <c r="AI93" s="134"/>
      <c r="AJ93" s="134"/>
      <c r="AK93" s="134"/>
      <c r="AL93" s="134"/>
      <c r="AM93" s="134"/>
      <c r="AN93" s="134"/>
      <c r="AO93" s="134"/>
      <c r="AP93" s="134"/>
      <c r="AQ93" s="134"/>
      <c r="AR93" s="134"/>
      <c r="AS93" s="134"/>
      <c r="AT93" s="134"/>
      <c r="AU93" s="134"/>
      <c r="AV93" s="134"/>
      <c r="AW93" s="134"/>
    </row>
    <row r="94" spans="1:49" s="135" customFormat="1" x14ac:dyDescent="0.2">
      <c r="A94" s="223"/>
      <c r="B94" s="398"/>
      <c r="C94" s="447"/>
      <c r="D94" s="78"/>
      <c r="E94" s="78"/>
      <c r="F94" s="446"/>
      <c r="G94" s="409"/>
      <c r="H94" s="403" t="str">
        <f>IF($G94="","",SUM(K83:YG83))</f>
        <v/>
      </c>
      <c r="I94" s="418"/>
      <c r="J94" s="856" t="str">
        <f t="shared" si="2"/>
        <v/>
      </c>
      <c r="K94" s="134"/>
      <c r="L94" s="134"/>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4"/>
      <c r="AU94" s="134"/>
      <c r="AV94" s="134"/>
      <c r="AW94" s="134"/>
    </row>
    <row r="95" spans="1:49" ht="13.15" customHeight="1" x14ac:dyDescent="0.2">
      <c r="A95" s="223" t="s">
        <v>533</v>
      </c>
      <c r="B95" s="394">
        <f>MAX($B$9:B94)+0.01</f>
        <v>302.01</v>
      </c>
      <c r="C95" s="1069" t="s">
        <v>534</v>
      </c>
      <c r="D95" s="1017"/>
      <c r="E95" s="1017"/>
      <c r="F95" s="1066"/>
      <c r="G95" s="409"/>
      <c r="H95" s="403" t="str">
        <f>IF($G95="","",SUM(#REF!))</f>
        <v/>
      </c>
      <c r="I95" s="418"/>
      <c r="J95" s="856" t="str">
        <f t="shared" si="2"/>
        <v/>
      </c>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row>
    <row r="96" spans="1:49" x14ac:dyDescent="0.2">
      <c r="A96" s="223"/>
      <c r="B96" s="410"/>
      <c r="C96" s="528"/>
      <c r="D96" s="422"/>
      <c r="E96" s="422"/>
      <c r="F96" s="423"/>
      <c r="G96" s="409"/>
      <c r="H96" s="403" t="str">
        <f>IF($G96="","",SUM(K92:YG92))</f>
        <v/>
      </c>
      <c r="I96" s="418"/>
      <c r="J96" s="856" t="str">
        <f t="shared" si="2"/>
        <v/>
      </c>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row>
    <row r="97" spans="1:49" x14ac:dyDescent="0.2">
      <c r="A97" s="223"/>
      <c r="B97" s="410"/>
      <c r="C97" s="235" t="s">
        <v>495</v>
      </c>
      <c r="D97" s="993" t="s">
        <v>535</v>
      </c>
      <c r="E97" s="993"/>
      <c r="F97" s="1074"/>
      <c r="G97" s="409"/>
      <c r="H97" s="403" t="str">
        <f>IF($G97="","",SUM(K93:YG93))</f>
        <v/>
      </c>
      <c r="I97" s="418"/>
      <c r="J97" s="856" t="str">
        <f t="shared" si="2"/>
        <v/>
      </c>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row>
    <row r="98" spans="1:49" x14ac:dyDescent="0.2">
      <c r="A98" s="223"/>
      <c r="B98" s="410"/>
      <c r="C98" s="529"/>
      <c r="D98" s="422"/>
      <c r="E98" s="422"/>
      <c r="F98" s="423"/>
      <c r="G98" s="409"/>
      <c r="H98" s="403" t="str">
        <f>IF($G98="","",SUM(K94:YG94))</f>
        <v/>
      </c>
      <c r="I98" s="418"/>
      <c r="J98" s="856" t="str">
        <f t="shared" si="2"/>
        <v/>
      </c>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row>
    <row r="99" spans="1:49" ht="105" customHeight="1" x14ac:dyDescent="0.2">
      <c r="A99" s="223"/>
      <c r="B99" s="410"/>
      <c r="C99" s="419"/>
      <c r="D99" s="30" t="s">
        <v>495</v>
      </c>
      <c r="E99" s="958" t="s">
        <v>991</v>
      </c>
      <c r="F99" s="1067"/>
      <c r="G99" s="409"/>
      <c r="H99" s="403" t="str">
        <f>IF($G99="","",SUM(#REF!))</f>
        <v/>
      </c>
      <c r="I99" s="420"/>
      <c r="J99" s="856" t="str">
        <f t="shared" si="2"/>
        <v/>
      </c>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row>
    <row r="100" spans="1:49" x14ac:dyDescent="0.2">
      <c r="A100" s="223"/>
      <c r="B100" s="410"/>
      <c r="C100" s="528"/>
      <c r="D100" s="422"/>
      <c r="E100" s="422"/>
      <c r="F100" s="423"/>
      <c r="G100" s="409"/>
      <c r="H100" s="403" t="str">
        <f>IF($G100="","",SUM(#REF!))</f>
        <v/>
      </c>
      <c r="I100" s="420"/>
      <c r="J100" s="856" t="str">
        <f t="shared" si="2"/>
        <v/>
      </c>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row>
    <row r="101" spans="1:49" ht="13.15" customHeight="1" x14ac:dyDescent="0.2">
      <c r="A101" s="223"/>
      <c r="B101" s="410"/>
      <c r="C101" s="419"/>
      <c r="D101" s="78"/>
      <c r="E101" s="30" t="s">
        <v>495</v>
      </c>
      <c r="F101" s="408" t="s">
        <v>960</v>
      </c>
      <c r="G101" s="409" t="s">
        <v>518</v>
      </c>
      <c r="H101" s="449">
        <v>70</v>
      </c>
      <c r="I101" s="421"/>
      <c r="J101" s="856">
        <f>IF($H101="","",$H101*I101)</f>
        <v>0</v>
      </c>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row>
    <row r="102" spans="1:49" x14ac:dyDescent="0.2">
      <c r="A102" s="223"/>
      <c r="B102" s="410"/>
      <c r="C102" s="419"/>
      <c r="D102" s="78"/>
      <c r="E102" s="30"/>
      <c r="F102" s="408"/>
      <c r="G102" s="409"/>
      <c r="H102" s="403"/>
      <c r="I102" s="421"/>
      <c r="J102" s="856"/>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row>
    <row r="103" spans="1:49" x14ac:dyDescent="0.2">
      <c r="A103" s="223"/>
      <c r="B103" s="410"/>
      <c r="C103" s="235" t="s">
        <v>496</v>
      </c>
      <c r="D103" s="1019" t="s">
        <v>1036</v>
      </c>
      <c r="E103" s="1019"/>
      <c r="F103" s="1073"/>
      <c r="G103" s="409"/>
      <c r="H103" s="403"/>
      <c r="I103" s="421"/>
      <c r="J103" s="856" t="str">
        <f t="shared" si="2"/>
        <v/>
      </c>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row>
    <row r="104" spans="1:49" x14ac:dyDescent="0.2">
      <c r="A104" s="223"/>
      <c r="B104" s="410"/>
      <c r="C104" s="235"/>
      <c r="D104" s="422"/>
      <c r="E104" s="422"/>
      <c r="F104" s="423"/>
      <c r="G104" s="409"/>
      <c r="H104" s="403"/>
      <c r="I104" s="420"/>
      <c r="J104" s="856" t="str">
        <f t="shared" si="2"/>
        <v/>
      </c>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row>
    <row r="105" spans="1:49" ht="40.5" customHeight="1" x14ac:dyDescent="0.2">
      <c r="A105" s="223"/>
      <c r="B105" s="410"/>
      <c r="C105" s="235"/>
      <c r="D105" s="30" t="s">
        <v>495</v>
      </c>
      <c r="E105" s="958" t="s">
        <v>804</v>
      </c>
      <c r="F105" s="1067"/>
      <c r="G105" s="409"/>
      <c r="H105" s="403"/>
      <c r="I105" s="421"/>
      <c r="J105" s="856" t="str">
        <f t="shared" si="2"/>
        <v/>
      </c>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row>
    <row r="106" spans="1:49" x14ac:dyDescent="0.2">
      <c r="A106" s="223"/>
      <c r="B106" s="410"/>
      <c r="C106" s="424"/>
      <c r="D106" s="78"/>
      <c r="E106" s="30"/>
      <c r="F106" s="408"/>
      <c r="G106" s="409"/>
      <c r="H106" s="403"/>
      <c r="I106" s="421"/>
      <c r="J106" s="856" t="str">
        <f t="shared" si="2"/>
        <v/>
      </c>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row>
    <row r="107" spans="1:49" x14ac:dyDescent="0.2">
      <c r="A107" s="223"/>
      <c r="B107" s="410"/>
      <c r="C107" s="424"/>
      <c r="D107" s="78"/>
      <c r="E107" s="30" t="s">
        <v>495</v>
      </c>
      <c r="F107" s="408" t="s">
        <v>700</v>
      </c>
      <c r="G107" s="409" t="s">
        <v>518</v>
      </c>
      <c r="H107" s="449">
        <v>35</v>
      </c>
      <c r="I107" s="421"/>
      <c r="J107" s="856">
        <f t="shared" si="2"/>
        <v>0</v>
      </c>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row>
    <row r="108" spans="1:49" x14ac:dyDescent="0.2">
      <c r="A108" s="223"/>
      <c r="B108" s="410"/>
      <c r="C108" s="419"/>
      <c r="D108" s="78"/>
      <c r="E108" s="78"/>
      <c r="F108" s="408"/>
      <c r="G108" s="409"/>
      <c r="H108" s="403"/>
      <c r="I108" s="421"/>
      <c r="J108" s="856"/>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row>
    <row r="109" spans="1:49" ht="40.9" customHeight="1" x14ac:dyDescent="0.2">
      <c r="A109" s="223"/>
      <c r="B109" s="410"/>
      <c r="C109" s="235" t="s">
        <v>497</v>
      </c>
      <c r="D109" s="958" t="s">
        <v>1037</v>
      </c>
      <c r="E109" s="958"/>
      <c r="F109" s="1067"/>
      <c r="G109" s="409"/>
      <c r="H109" s="403"/>
      <c r="I109" s="421"/>
      <c r="J109" s="856"/>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row>
    <row r="110" spans="1:49" x14ac:dyDescent="0.2">
      <c r="A110" s="223"/>
      <c r="B110" s="410"/>
      <c r="C110" s="235"/>
      <c r="D110" s="422"/>
      <c r="E110" s="422"/>
      <c r="F110" s="423"/>
      <c r="G110" s="409"/>
      <c r="H110" s="403"/>
      <c r="I110" s="421"/>
      <c r="J110" s="856"/>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row>
    <row r="111" spans="1:49" ht="24.95" customHeight="1" x14ac:dyDescent="0.2">
      <c r="A111" s="223"/>
      <c r="B111" s="394"/>
      <c r="C111" s="235"/>
      <c r="D111" s="30" t="s">
        <v>495</v>
      </c>
      <c r="E111" s="958" t="s">
        <v>700</v>
      </c>
      <c r="F111" s="1067"/>
      <c r="G111" s="409" t="s">
        <v>518</v>
      </c>
      <c r="H111" s="449">
        <v>80</v>
      </c>
      <c r="I111" s="421"/>
      <c r="J111" s="856">
        <f>H111*I111</f>
        <v>0</v>
      </c>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row>
    <row r="112" spans="1:49" x14ac:dyDescent="0.2">
      <c r="A112" s="77"/>
      <c r="B112" s="76"/>
      <c r="C112" s="183"/>
      <c r="D112" s="78"/>
      <c r="E112" s="78"/>
      <c r="F112" s="184"/>
      <c r="G112" s="333"/>
      <c r="H112" s="307" t="str">
        <f>IF($G112="","",SUM(K287:YQ287))</f>
        <v/>
      </c>
      <c r="I112" s="325"/>
      <c r="J112" s="856"/>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row>
    <row r="113" spans="1:49" x14ac:dyDescent="0.2">
      <c r="A113" s="77"/>
      <c r="B113" s="76"/>
      <c r="C113" s="75"/>
      <c r="D113" s="993"/>
      <c r="E113" s="993"/>
      <c r="F113" s="1065"/>
      <c r="G113" s="333"/>
      <c r="H113" s="307"/>
      <c r="I113" s="325"/>
      <c r="J113" s="856"/>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row>
    <row r="114" spans="1:49" x14ac:dyDescent="0.2">
      <c r="A114" s="77"/>
      <c r="B114" s="72"/>
      <c r="C114" s="75"/>
      <c r="D114" s="30"/>
      <c r="E114" s="958"/>
      <c r="F114" s="1063"/>
      <c r="G114" s="333"/>
      <c r="H114" s="307"/>
      <c r="I114" s="325"/>
      <c r="J114" s="856"/>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row>
    <row r="115" spans="1:49" x14ac:dyDescent="0.2">
      <c r="A115" s="222"/>
      <c r="B115" s="237"/>
      <c r="C115" s="238"/>
      <c r="D115" s="78"/>
      <c r="E115" s="30"/>
      <c r="F115" s="234"/>
      <c r="G115" s="298"/>
      <c r="H115" s="299"/>
      <c r="I115" s="329"/>
      <c r="J115" s="871"/>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row>
    <row r="116" spans="1:49" x14ac:dyDescent="0.2">
      <c r="A116" s="222"/>
      <c r="B116" s="237"/>
      <c r="C116" s="238"/>
      <c r="D116" s="78"/>
      <c r="E116" s="30"/>
      <c r="F116" s="234"/>
      <c r="G116" s="298"/>
      <c r="H116" s="299"/>
      <c r="I116" s="329"/>
      <c r="J116" s="871"/>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row>
    <row r="117" spans="1:49" x14ac:dyDescent="0.2">
      <c r="A117" s="222"/>
      <c r="B117" s="237"/>
      <c r="C117" s="238"/>
      <c r="D117" s="78"/>
      <c r="E117" s="30"/>
      <c r="F117" s="234"/>
      <c r="G117" s="298"/>
      <c r="H117" s="299"/>
      <c r="I117" s="329"/>
      <c r="J117" s="871"/>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row>
    <row r="118" spans="1:49" x14ac:dyDescent="0.2">
      <c r="A118" s="222"/>
      <c r="B118" s="237"/>
      <c r="C118" s="238"/>
      <c r="D118" s="78"/>
      <c r="E118" s="30"/>
      <c r="F118" s="234"/>
      <c r="G118" s="298"/>
      <c r="H118" s="299"/>
      <c r="I118" s="329"/>
      <c r="J118" s="871"/>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row>
    <row r="119" spans="1:49" x14ac:dyDescent="0.2">
      <c r="A119" s="222"/>
      <c r="B119" s="237"/>
      <c r="C119" s="238"/>
      <c r="D119" s="78"/>
      <c r="E119" s="30"/>
      <c r="F119" s="234"/>
      <c r="G119" s="298"/>
      <c r="H119" s="299"/>
      <c r="I119" s="329"/>
      <c r="J119" s="871"/>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row>
    <row r="120" spans="1:49" x14ac:dyDescent="0.2">
      <c r="A120" s="77"/>
      <c r="B120" s="72"/>
      <c r="C120" s="75"/>
      <c r="D120" s="30"/>
      <c r="E120" s="30"/>
      <c r="F120" s="184"/>
      <c r="G120" s="333"/>
      <c r="H120" s="307"/>
      <c r="I120" s="325"/>
      <c r="J120" s="856"/>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row>
    <row r="121" spans="1:49" x14ac:dyDescent="0.2">
      <c r="A121" s="28"/>
      <c r="B121" s="1010" t="str">
        <f>"TOTAL "&amp;$A$1&amp;" CARRIED TO SUMMARY:  REPAIR WORK"</f>
        <v>TOTAL SCHEDULE NO 3: CARRIED TO SUMMARY:  REPAIR WORK</v>
      </c>
      <c r="C121" s="1011"/>
      <c r="D121" s="1011"/>
      <c r="E121" s="1011"/>
      <c r="F121" s="1011"/>
      <c r="G121" s="1011"/>
      <c r="H121" s="1011"/>
      <c r="I121" s="335"/>
      <c r="J121" s="861"/>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row>
    <row r="122" spans="1:49" x14ac:dyDescent="0.2">
      <c r="A122" s="185"/>
      <c r="B122" s="1064"/>
      <c r="C122" s="1013"/>
      <c r="D122" s="1013"/>
      <c r="E122" s="1013"/>
      <c r="F122" s="1013"/>
      <c r="G122" s="1013"/>
      <c r="H122" s="1013"/>
      <c r="I122" s="336"/>
      <c r="J122" s="862">
        <f>SUM(J89:J119)</f>
        <v>10000</v>
      </c>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row>
    <row r="123" spans="1:49" x14ac:dyDescent="0.2">
      <c r="A123" s="144"/>
      <c r="B123" s="1014"/>
      <c r="C123" s="1015"/>
      <c r="D123" s="1015"/>
      <c r="E123" s="1015"/>
      <c r="F123" s="1015"/>
      <c r="G123" s="1015"/>
      <c r="H123" s="1015"/>
      <c r="I123" s="337"/>
      <c r="J123" s="863"/>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row>
    <row r="124" spans="1:49" x14ac:dyDescent="0.2">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row>
    <row r="125" spans="1:49" x14ac:dyDescent="0.2">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row>
    <row r="126" spans="1:49" x14ac:dyDescent="0.2">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row>
    <row r="127" spans="1:49" ht="12.75" customHeight="1" x14ac:dyDescent="0.2">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row>
    <row r="128" spans="1:49" ht="12.75" customHeight="1" x14ac:dyDescent="0.2">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row>
    <row r="129" spans="11:49" ht="12.75" customHeight="1" x14ac:dyDescent="0.2">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row>
    <row r="130" spans="11:49" ht="12.75" customHeight="1" x14ac:dyDescent="0.2">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row>
    <row r="131" spans="11:49" ht="12.75" customHeight="1" x14ac:dyDescent="0.2">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row>
    <row r="132" spans="11:49" ht="12.75" customHeight="1" x14ac:dyDescent="0.2">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row>
    <row r="133" spans="11:49" x14ac:dyDescent="0.2">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row>
    <row r="134" spans="11:49" ht="78.75" customHeight="1" x14ac:dyDescent="0.2">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row>
    <row r="135" spans="11:49" x14ac:dyDescent="0.2">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row>
    <row r="136" spans="11:49" ht="39" customHeight="1" x14ac:dyDescent="0.2">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row>
    <row r="137" spans="11:49" x14ac:dyDescent="0.2">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c r="AS137" s="37"/>
      <c r="AT137" s="37"/>
      <c r="AU137" s="37"/>
      <c r="AV137" s="37"/>
      <c r="AW137" s="37"/>
    </row>
    <row r="138" spans="11:49" ht="55.7" customHeight="1" x14ac:dyDescent="0.2">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row>
    <row r="139" spans="11:49" ht="10.5" customHeight="1" x14ac:dyDescent="0.2">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row>
    <row r="140" spans="11:49" ht="27" customHeight="1" x14ac:dyDescent="0.2">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row>
    <row r="141" spans="11:49" x14ac:dyDescent="0.2">
      <c r="K141" s="138"/>
      <c r="L141" s="138"/>
      <c r="M141" s="138"/>
      <c r="N141" s="138"/>
      <c r="O141" s="138"/>
      <c r="P141" s="138"/>
      <c r="Q141" s="138"/>
      <c r="R141" s="138"/>
      <c r="S141" s="138"/>
      <c r="T141" s="138"/>
      <c r="U141" s="138"/>
      <c r="V141" s="138"/>
      <c r="W141" s="138"/>
      <c r="X141" s="138"/>
      <c r="Y141" s="138"/>
      <c r="Z141" s="138"/>
      <c r="AA141" s="138"/>
      <c r="AB141" s="138"/>
      <c r="AC141" s="138"/>
      <c r="AD141" s="138"/>
      <c r="AE141" s="138"/>
      <c r="AF141" s="138"/>
      <c r="AG141" s="138"/>
      <c r="AH141" s="138"/>
      <c r="AI141" s="138"/>
      <c r="AJ141" s="138"/>
      <c r="AK141" s="138"/>
      <c r="AL141" s="138"/>
      <c r="AM141" s="138"/>
      <c r="AN141" s="138"/>
      <c r="AO141" s="138"/>
      <c r="AP141" s="138"/>
      <c r="AQ141" s="138"/>
      <c r="AR141" s="138"/>
      <c r="AS141" s="138"/>
      <c r="AT141" s="138"/>
      <c r="AU141" s="138"/>
      <c r="AV141" s="138"/>
      <c r="AW141" s="138"/>
    </row>
    <row r="142" spans="11:49" ht="40.5" customHeight="1" x14ac:dyDescent="0.2">
      <c r="K142" s="138"/>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c r="AJ142" s="138"/>
      <c r="AK142" s="138"/>
      <c r="AL142" s="138"/>
      <c r="AM142" s="138"/>
      <c r="AN142" s="138"/>
      <c r="AO142" s="138"/>
      <c r="AP142" s="138"/>
      <c r="AQ142" s="138"/>
      <c r="AR142" s="138"/>
      <c r="AS142" s="138"/>
      <c r="AT142" s="138"/>
      <c r="AU142" s="138"/>
      <c r="AV142" s="138"/>
      <c r="AW142" s="138"/>
    </row>
    <row r="143" spans="11:49" x14ac:dyDescent="0.2">
      <c r="K143" s="138"/>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c r="AG143" s="138"/>
      <c r="AH143" s="138"/>
      <c r="AI143" s="138"/>
      <c r="AJ143" s="138"/>
      <c r="AK143" s="138"/>
      <c r="AL143" s="138"/>
      <c r="AM143" s="138"/>
      <c r="AN143" s="138"/>
      <c r="AO143" s="138"/>
      <c r="AP143" s="138"/>
      <c r="AQ143" s="138"/>
      <c r="AR143" s="138"/>
      <c r="AS143" s="138"/>
      <c r="AT143" s="138"/>
      <c r="AU143" s="138"/>
      <c r="AV143" s="138"/>
      <c r="AW143" s="138"/>
    </row>
    <row r="144" spans="11:49" ht="27" customHeight="1" x14ac:dyDescent="0.2">
      <c r="K144" s="138"/>
      <c r="L144" s="138"/>
      <c r="M144" s="138"/>
      <c r="N144" s="138"/>
      <c r="O144" s="138"/>
      <c r="P144" s="138"/>
      <c r="Q144" s="138"/>
      <c r="R144" s="138"/>
      <c r="S144" s="138"/>
      <c r="T144" s="138"/>
      <c r="U144" s="138"/>
      <c r="V144" s="138"/>
      <c r="W144" s="138"/>
      <c r="X144" s="138"/>
      <c r="Y144" s="138"/>
      <c r="Z144" s="138"/>
      <c r="AA144" s="138"/>
      <c r="AB144" s="138"/>
      <c r="AC144" s="138"/>
      <c r="AD144" s="138"/>
      <c r="AE144" s="138"/>
      <c r="AF144" s="138"/>
      <c r="AG144" s="138"/>
      <c r="AH144" s="138"/>
      <c r="AI144" s="138"/>
      <c r="AJ144" s="138"/>
      <c r="AK144" s="138"/>
      <c r="AL144" s="138"/>
      <c r="AM144" s="138"/>
      <c r="AN144" s="138"/>
      <c r="AO144" s="138"/>
      <c r="AP144" s="138"/>
      <c r="AQ144" s="138"/>
      <c r="AR144" s="138"/>
      <c r="AS144" s="138"/>
      <c r="AT144" s="138"/>
      <c r="AU144" s="138"/>
      <c r="AV144" s="138"/>
      <c r="AW144" s="138"/>
    </row>
    <row r="145" spans="11:49" x14ac:dyDescent="0.2">
      <c r="K145" s="138"/>
      <c r="L145" s="138"/>
      <c r="M145" s="138"/>
      <c r="N145" s="138"/>
      <c r="O145" s="138"/>
      <c r="P145" s="138"/>
      <c r="Q145" s="138"/>
      <c r="R145" s="138"/>
      <c r="S145" s="138"/>
      <c r="T145" s="138"/>
      <c r="U145" s="138"/>
      <c r="V145" s="138"/>
      <c r="W145" s="138"/>
      <c r="X145" s="138"/>
      <c r="Y145" s="138"/>
      <c r="Z145" s="138"/>
      <c r="AA145" s="138"/>
      <c r="AB145" s="138"/>
      <c r="AC145" s="138"/>
      <c r="AD145" s="138"/>
      <c r="AE145" s="138"/>
      <c r="AF145" s="138"/>
      <c r="AG145" s="138"/>
      <c r="AH145" s="138"/>
      <c r="AI145" s="138"/>
      <c r="AJ145" s="138"/>
      <c r="AK145" s="138"/>
      <c r="AL145" s="138"/>
      <c r="AM145" s="138"/>
      <c r="AN145" s="138"/>
      <c r="AO145" s="138"/>
      <c r="AP145" s="138"/>
      <c r="AQ145" s="138"/>
      <c r="AR145" s="138"/>
      <c r="AS145" s="138"/>
      <c r="AT145" s="138"/>
      <c r="AU145" s="138"/>
      <c r="AV145" s="138"/>
      <c r="AW145" s="138"/>
    </row>
    <row r="146" spans="11:49" ht="52.5" customHeight="1" x14ac:dyDescent="0.2">
      <c r="K146" s="138"/>
      <c r="L146" s="138"/>
      <c r="M146" s="138"/>
      <c r="N146" s="138"/>
      <c r="O146" s="138"/>
      <c r="P146" s="138"/>
      <c r="Q146" s="138"/>
      <c r="R146" s="138"/>
      <c r="S146" s="138"/>
      <c r="T146" s="138"/>
      <c r="U146" s="138"/>
      <c r="V146" s="138"/>
      <c r="W146" s="138"/>
      <c r="X146" s="138"/>
      <c r="Y146" s="138"/>
      <c r="Z146" s="138"/>
      <c r="AA146" s="138"/>
      <c r="AB146" s="138"/>
      <c r="AC146" s="138"/>
      <c r="AD146" s="138"/>
      <c r="AE146" s="138"/>
      <c r="AF146" s="138"/>
      <c r="AG146" s="138"/>
      <c r="AH146" s="138"/>
      <c r="AI146" s="138"/>
      <c r="AJ146" s="138"/>
      <c r="AK146" s="138"/>
      <c r="AL146" s="138"/>
      <c r="AM146" s="138"/>
      <c r="AN146" s="138"/>
      <c r="AO146" s="138"/>
      <c r="AP146" s="138"/>
      <c r="AQ146" s="138"/>
      <c r="AR146" s="138"/>
      <c r="AS146" s="138"/>
      <c r="AT146" s="138"/>
      <c r="AU146" s="138"/>
      <c r="AV146" s="138"/>
      <c r="AW146" s="138"/>
    </row>
    <row r="147" spans="11:49" x14ac:dyDescent="0.2">
      <c r="K147" s="138"/>
      <c r="L147" s="138"/>
      <c r="M147" s="138"/>
      <c r="N147" s="138"/>
      <c r="O147" s="138"/>
      <c r="P147" s="138"/>
      <c r="Q147" s="138"/>
      <c r="R147" s="138"/>
      <c r="S147" s="138"/>
      <c r="T147" s="138"/>
      <c r="U147" s="138"/>
      <c r="V147" s="138"/>
      <c r="W147" s="138"/>
      <c r="X147" s="138"/>
      <c r="Y147" s="138"/>
      <c r="Z147" s="138"/>
      <c r="AA147" s="138"/>
      <c r="AB147" s="138"/>
      <c r="AC147" s="138"/>
      <c r="AD147" s="138"/>
      <c r="AE147" s="138"/>
      <c r="AF147" s="138"/>
      <c r="AG147" s="138"/>
      <c r="AH147" s="138"/>
      <c r="AI147" s="138"/>
      <c r="AJ147" s="138"/>
      <c r="AK147" s="138"/>
      <c r="AL147" s="138"/>
      <c r="AM147" s="138"/>
      <c r="AN147" s="138"/>
      <c r="AO147" s="138"/>
      <c r="AP147" s="138"/>
      <c r="AQ147" s="138"/>
      <c r="AR147" s="138"/>
      <c r="AS147" s="138"/>
      <c r="AT147" s="138"/>
      <c r="AU147" s="138"/>
      <c r="AV147" s="138"/>
      <c r="AW147" s="138"/>
    </row>
    <row r="148" spans="11:49" ht="26.25" customHeight="1" x14ac:dyDescent="0.2">
      <c r="K148" s="138"/>
      <c r="L148" s="138"/>
      <c r="M148" s="138"/>
      <c r="N148" s="138"/>
      <c r="O148" s="138"/>
      <c r="P148" s="138"/>
      <c r="Q148" s="138"/>
      <c r="R148" s="138"/>
      <c r="S148" s="138"/>
      <c r="T148" s="138"/>
      <c r="U148" s="138"/>
      <c r="V148" s="138"/>
      <c r="W148" s="138"/>
      <c r="X148" s="138"/>
      <c r="Y148" s="138"/>
      <c r="Z148" s="138"/>
      <c r="AA148" s="138"/>
      <c r="AB148" s="138"/>
      <c r="AC148" s="138"/>
      <c r="AD148" s="138"/>
      <c r="AE148" s="138"/>
      <c r="AF148" s="138"/>
      <c r="AG148" s="138"/>
      <c r="AH148" s="138"/>
      <c r="AI148" s="138"/>
      <c r="AJ148" s="138"/>
      <c r="AK148" s="138"/>
      <c r="AL148" s="138"/>
      <c r="AM148" s="138"/>
      <c r="AN148" s="138"/>
      <c r="AO148" s="138"/>
      <c r="AP148" s="138"/>
      <c r="AQ148" s="138"/>
      <c r="AR148" s="138"/>
      <c r="AS148" s="138"/>
      <c r="AT148" s="138"/>
      <c r="AU148" s="138"/>
      <c r="AV148" s="138"/>
      <c r="AW148" s="138"/>
    </row>
    <row r="149" spans="11:49" ht="11.25" customHeight="1" x14ac:dyDescent="0.2">
      <c r="K149" s="138"/>
      <c r="L149" s="138"/>
      <c r="M149" s="138"/>
      <c r="N149" s="138"/>
      <c r="O149" s="138"/>
      <c r="P149" s="138"/>
      <c r="Q149" s="138"/>
      <c r="R149" s="138"/>
      <c r="S149" s="138"/>
      <c r="T149" s="138"/>
      <c r="U149" s="138"/>
      <c r="V149" s="138"/>
      <c r="W149" s="138"/>
      <c r="X149" s="138"/>
      <c r="Y149" s="138"/>
      <c r="Z149" s="138"/>
      <c r="AA149" s="138"/>
      <c r="AB149" s="138"/>
      <c r="AC149" s="138"/>
      <c r="AD149" s="138"/>
      <c r="AE149" s="138"/>
      <c r="AF149" s="138"/>
      <c r="AG149" s="138"/>
      <c r="AH149" s="138"/>
      <c r="AI149" s="138"/>
      <c r="AJ149" s="138"/>
      <c r="AK149" s="138"/>
      <c r="AL149" s="138"/>
      <c r="AM149" s="138"/>
      <c r="AN149" s="138"/>
      <c r="AO149" s="138"/>
      <c r="AP149" s="138"/>
      <c r="AQ149" s="138"/>
      <c r="AR149" s="138"/>
      <c r="AS149" s="138"/>
      <c r="AT149" s="138"/>
      <c r="AU149" s="138"/>
      <c r="AV149" s="138"/>
      <c r="AW149" s="138"/>
    </row>
    <row r="150" spans="11:49" ht="27.6" customHeight="1" x14ac:dyDescent="0.2">
      <c r="K150" s="138"/>
      <c r="L150" s="138"/>
      <c r="M150" s="138"/>
      <c r="N150" s="138"/>
      <c r="O150" s="138"/>
      <c r="P150" s="138"/>
      <c r="Q150" s="138"/>
      <c r="R150" s="138"/>
      <c r="S150" s="138"/>
      <c r="T150" s="138"/>
      <c r="U150" s="138"/>
      <c r="V150" s="138"/>
      <c r="W150" s="138"/>
      <c r="X150" s="138"/>
      <c r="Y150" s="138"/>
      <c r="Z150" s="138"/>
      <c r="AA150" s="138"/>
      <c r="AB150" s="138"/>
      <c r="AC150" s="138"/>
      <c r="AD150" s="138"/>
      <c r="AE150" s="138"/>
      <c r="AF150" s="138"/>
      <c r="AG150" s="138"/>
      <c r="AH150" s="138"/>
      <c r="AI150" s="138"/>
      <c r="AJ150" s="138"/>
      <c r="AK150" s="138"/>
      <c r="AL150" s="138"/>
      <c r="AM150" s="138"/>
      <c r="AN150" s="138"/>
      <c r="AO150" s="138"/>
      <c r="AP150" s="138"/>
      <c r="AQ150" s="138"/>
      <c r="AR150" s="138"/>
      <c r="AS150" s="138"/>
      <c r="AT150" s="138"/>
      <c r="AU150" s="138"/>
      <c r="AV150" s="138"/>
      <c r="AW150" s="138"/>
    </row>
    <row r="151" spans="11:49" x14ac:dyDescent="0.2">
      <c r="K151" s="138"/>
      <c r="L151" s="138"/>
      <c r="M151" s="138"/>
      <c r="N151" s="138"/>
      <c r="O151" s="138"/>
      <c r="P151" s="138"/>
      <c r="Q151" s="138"/>
      <c r="R151" s="138"/>
      <c r="S151" s="138"/>
      <c r="T151" s="138"/>
      <c r="U151" s="138"/>
      <c r="V151" s="138"/>
      <c r="W151" s="138"/>
      <c r="X151" s="138"/>
      <c r="Y151" s="138"/>
      <c r="Z151" s="138"/>
      <c r="AA151" s="138"/>
      <c r="AB151" s="138"/>
      <c r="AC151" s="138"/>
      <c r="AD151" s="138"/>
      <c r="AE151" s="138"/>
      <c r="AF151" s="138"/>
      <c r="AG151" s="138"/>
      <c r="AH151" s="138"/>
      <c r="AI151" s="138"/>
      <c r="AJ151" s="138"/>
      <c r="AK151" s="138"/>
      <c r="AL151" s="138"/>
      <c r="AM151" s="138"/>
      <c r="AN151" s="138"/>
      <c r="AO151" s="138"/>
      <c r="AP151" s="138"/>
      <c r="AQ151" s="138"/>
      <c r="AR151" s="138"/>
      <c r="AS151" s="138"/>
      <c r="AT151" s="138"/>
      <c r="AU151" s="138"/>
      <c r="AV151" s="138"/>
      <c r="AW151" s="138"/>
    </row>
    <row r="152" spans="11:49" ht="15.75" customHeight="1" x14ac:dyDescent="0.2">
      <c r="K152" s="138"/>
      <c r="L152" s="138"/>
      <c r="M152" s="138"/>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138"/>
      <c r="AL152" s="138"/>
      <c r="AM152" s="138"/>
      <c r="AN152" s="138"/>
      <c r="AO152" s="138"/>
      <c r="AP152" s="138"/>
      <c r="AQ152" s="138"/>
      <c r="AR152" s="138"/>
      <c r="AS152" s="138"/>
      <c r="AT152" s="138"/>
      <c r="AU152" s="138"/>
      <c r="AV152" s="138"/>
      <c r="AW152" s="138"/>
    </row>
    <row r="153" spans="11:49" x14ac:dyDescent="0.2">
      <c r="K153" s="138"/>
      <c r="L153" s="138"/>
      <c r="M153" s="138"/>
      <c r="N153" s="138"/>
      <c r="O153" s="138"/>
      <c r="P153" s="138"/>
      <c r="Q153" s="138"/>
      <c r="R153" s="138"/>
      <c r="S153" s="138"/>
      <c r="T153" s="138"/>
      <c r="U153" s="138"/>
      <c r="V153" s="138"/>
      <c r="W153" s="138"/>
      <c r="X153" s="138"/>
      <c r="Y153" s="138"/>
      <c r="Z153" s="138"/>
      <c r="AA153" s="138"/>
      <c r="AB153" s="138"/>
      <c r="AC153" s="138"/>
      <c r="AD153" s="138"/>
      <c r="AE153" s="138"/>
      <c r="AF153" s="138"/>
      <c r="AG153" s="138"/>
      <c r="AH153" s="138"/>
      <c r="AI153" s="138"/>
      <c r="AJ153" s="138"/>
      <c r="AK153" s="138"/>
      <c r="AL153" s="138"/>
      <c r="AM153" s="138"/>
      <c r="AN153" s="138"/>
      <c r="AO153" s="138"/>
      <c r="AP153" s="138"/>
      <c r="AQ153" s="138"/>
      <c r="AR153" s="138"/>
      <c r="AS153" s="138"/>
      <c r="AT153" s="138"/>
      <c r="AU153" s="138"/>
      <c r="AV153" s="138"/>
      <c r="AW153" s="138"/>
    </row>
    <row r="154" spans="11:49" ht="41.25" customHeight="1" x14ac:dyDescent="0.2">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c r="AQ154" s="37"/>
      <c r="AR154" s="37"/>
      <c r="AS154" s="37"/>
      <c r="AT154" s="37"/>
      <c r="AU154" s="37"/>
      <c r="AV154" s="37"/>
      <c r="AW154" s="37"/>
    </row>
    <row r="155" spans="11:49" x14ac:dyDescent="0.2">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c r="AP155" s="37"/>
      <c r="AQ155" s="37"/>
      <c r="AR155" s="37"/>
      <c r="AS155" s="37"/>
      <c r="AT155" s="37"/>
      <c r="AU155" s="37"/>
      <c r="AV155" s="37"/>
      <c r="AW155" s="37"/>
    </row>
    <row r="156" spans="11:49" ht="38.25" customHeight="1" x14ac:dyDescent="0.2">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c r="AR156" s="37"/>
      <c r="AS156" s="37"/>
      <c r="AT156" s="37"/>
      <c r="AU156" s="37"/>
      <c r="AV156" s="37"/>
      <c r="AW156" s="37"/>
    </row>
    <row r="157" spans="11:49" x14ac:dyDescent="0.2">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row>
    <row r="158" spans="11:49" x14ac:dyDescent="0.2">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37"/>
    </row>
    <row r="159" spans="11:49" x14ac:dyDescent="0.2">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row>
    <row r="160" spans="11:49" x14ac:dyDescent="0.2">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row>
    <row r="161" spans="11:49" x14ac:dyDescent="0.2">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37"/>
      <c r="AU161" s="37"/>
      <c r="AV161" s="37"/>
      <c r="AW161" s="37"/>
    </row>
    <row r="162" spans="11:49" x14ac:dyDescent="0.2">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row>
    <row r="163" spans="11:49" x14ac:dyDescent="0.2">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row>
    <row r="164" spans="11:49" x14ac:dyDescent="0.2">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row>
    <row r="165" spans="11:49" x14ac:dyDescent="0.2">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row>
    <row r="166" spans="11:49" x14ac:dyDescent="0.2">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row>
    <row r="167" spans="11:49" x14ac:dyDescent="0.2">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row>
    <row r="168" spans="11:49" x14ac:dyDescent="0.2">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37"/>
      <c r="AU168" s="37"/>
      <c r="AV168" s="37"/>
      <c r="AW168" s="37"/>
    </row>
    <row r="169" spans="11:49" ht="12.75" customHeight="1" x14ac:dyDescent="0.2">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row>
    <row r="170" spans="11:49" ht="12.75" customHeight="1" x14ac:dyDescent="0.2">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row>
    <row r="171" spans="11:49" ht="12.75" customHeight="1" x14ac:dyDescent="0.2">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c r="AS171" s="37"/>
      <c r="AT171" s="37"/>
      <c r="AU171" s="37"/>
      <c r="AV171" s="37"/>
      <c r="AW171" s="37"/>
    </row>
    <row r="172" spans="11:49" ht="12.75" customHeight="1" x14ac:dyDescent="0.2">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c r="AW172" s="37"/>
    </row>
    <row r="173" spans="11:49" ht="12.75" customHeight="1" x14ac:dyDescent="0.2">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c r="AS173" s="37"/>
      <c r="AT173" s="37"/>
      <c r="AU173" s="37"/>
      <c r="AV173" s="37"/>
      <c r="AW173" s="37"/>
    </row>
    <row r="174" spans="11:49" ht="12.75" customHeight="1" x14ac:dyDescent="0.2">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c r="AQ174" s="37"/>
      <c r="AR174" s="37"/>
      <c r="AS174" s="37"/>
      <c r="AT174" s="37"/>
      <c r="AU174" s="37"/>
      <c r="AV174" s="37"/>
      <c r="AW174" s="37"/>
    </row>
    <row r="175" spans="11:49" x14ac:dyDescent="0.2">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c r="AQ175" s="37"/>
      <c r="AR175" s="37"/>
      <c r="AS175" s="37"/>
      <c r="AT175" s="37"/>
      <c r="AU175" s="37"/>
      <c r="AV175" s="37"/>
      <c r="AW175" s="37"/>
    </row>
    <row r="176" spans="11:49" ht="26.25" customHeight="1" x14ac:dyDescent="0.2">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c r="AQ176" s="37"/>
      <c r="AR176" s="37"/>
      <c r="AS176" s="37"/>
      <c r="AT176" s="37"/>
      <c r="AU176" s="37"/>
      <c r="AV176" s="37"/>
      <c r="AW176" s="37"/>
    </row>
    <row r="177" spans="11:49" x14ac:dyDescent="0.2">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c r="AQ177" s="37"/>
      <c r="AR177" s="37"/>
      <c r="AS177" s="37"/>
      <c r="AT177" s="37"/>
      <c r="AU177" s="37"/>
      <c r="AV177" s="37"/>
      <c r="AW177" s="37"/>
    </row>
    <row r="178" spans="11:49" ht="27.6" customHeight="1" x14ac:dyDescent="0.2">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c r="AQ178" s="37"/>
      <c r="AR178" s="37"/>
      <c r="AS178" s="37"/>
      <c r="AT178" s="37"/>
      <c r="AU178" s="37"/>
      <c r="AV178" s="37"/>
      <c r="AW178" s="37"/>
    </row>
    <row r="179" spans="11:49" x14ac:dyDescent="0.2">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c r="AQ179" s="37"/>
      <c r="AR179" s="37"/>
      <c r="AS179" s="37"/>
      <c r="AT179" s="37"/>
      <c r="AU179" s="37"/>
      <c r="AV179" s="37"/>
      <c r="AW179" s="37"/>
    </row>
    <row r="180" spans="11:49" x14ac:dyDescent="0.2">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c r="AW180" s="37"/>
    </row>
    <row r="181" spans="11:49" x14ac:dyDescent="0.2">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c r="AR181" s="37"/>
      <c r="AS181" s="37"/>
      <c r="AT181" s="37"/>
      <c r="AU181" s="37"/>
      <c r="AV181" s="37"/>
      <c r="AW181" s="37"/>
    </row>
    <row r="182" spans="11:49" ht="42" customHeight="1" x14ac:dyDescent="0.2">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c r="AW182" s="37"/>
    </row>
    <row r="183" spans="11:49" x14ac:dyDescent="0.2">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c r="AS183" s="37"/>
      <c r="AT183" s="37"/>
      <c r="AU183" s="37"/>
      <c r="AV183" s="37"/>
      <c r="AW183" s="37"/>
    </row>
    <row r="184" spans="11:49" ht="28.5" customHeight="1" x14ac:dyDescent="0.2">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37"/>
      <c r="AU184" s="37"/>
      <c r="AV184" s="37"/>
      <c r="AW184" s="37"/>
    </row>
    <row r="185" spans="11:49" x14ac:dyDescent="0.2">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row>
    <row r="186" spans="11:49" x14ac:dyDescent="0.2">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row>
    <row r="187" spans="11:49" x14ac:dyDescent="0.2">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c r="AW187" s="37"/>
    </row>
    <row r="188" spans="11:49" ht="40.5" customHeight="1" x14ac:dyDescent="0.2">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row>
    <row r="189" spans="11:49" x14ac:dyDescent="0.2">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c r="AW189" s="37"/>
    </row>
    <row r="190" spans="11:49" ht="51.6" customHeight="1" x14ac:dyDescent="0.2">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row>
    <row r="191" spans="11:49" x14ac:dyDescent="0.2">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row>
    <row r="192" spans="11:49" ht="13.5" customHeight="1" x14ac:dyDescent="0.2">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c r="AS192" s="37"/>
      <c r="AT192" s="37"/>
      <c r="AU192" s="37"/>
      <c r="AV192" s="37"/>
      <c r="AW192" s="37"/>
    </row>
    <row r="193" spans="11:49" x14ac:dyDescent="0.2">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c r="AQ193" s="37"/>
      <c r="AR193" s="37"/>
      <c r="AS193" s="37"/>
      <c r="AT193" s="37"/>
      <c r="AU193" s="37"/>
      <c r="AV193" s="37"/>
      <c r="AW193" s="37"/>
    </row>
    <row r="194" spans="11:49" ht="55.5" customHeight="1" x14ac:dyDescent="0.2">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c r="AQ194" s="37"/>
      <c r="AR194" s="37"/>
      <c r="AS194" s="37"/>
      <c r="AT194" s="37"/>
      <c r="AU194" s="37"/>
      <c r="AV194" s="37"/>
      <c r="AW194" s="37"/>
    </row>
    <row r="195" spans="11:49" x14ac:dyDescent="0.2">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c r="AQ195" s="37"/>
      <c r="AR195" s="37"/>
      <c r="AS195" s="37"/>
      <c r="AT195" s="37"/>
      <c r="AU195" s="37"/>
      <c r="AV195" s="37"/>
      <c r="AW195" s="37"/>
    </row>
    <row r="196" spans="11:49" x14ac:dyDescent="0.2">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c r="AP196" s="37"/>
      <c r="AQ196" s="37"/>
      <c r="AR196" s="37"/>
      <c r="AS196" s="37"/>
      <c r="AT196" s="37"/>
      <c r="AU196" s="37"/>
      <c r="AV196" s="37"/>
      <c r="AW196" s="37"/>
    </row>
    <row r="197" spans="11:49" x14ac:dyDescent="0.2">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c r="AW197" s="37"/>
    </row>
    <row r="198" spans="11:49" ht="28.5" customHeight="1" x14ac:dyDescent="0.2">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37"/>
      <c r="AU198" s="37"/>
      <c r="AV198" s="37"/>
      <c r="AW198" s="37"/>
    </row>
    <row r="199" spans="11:49" x14ac:dyDescent="0.2">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c r="AR199" s="37"/>
      <c r="AS199" s="37"/>
      <c r="AT199" s="37"/>
      <c r="AU199" s="37"/>
      <c r="AV199" s="37"/>
      <c r="AW199" s="37"/>
    </row>
    <row r="200" spans="11:49" ht="14.25" customHeight="1" x14ac:dyDescent="0.2">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c r="AQ200" s="37"/>
      <c r="AR200" s="37"/>
      <c r="AS200" s="37"/>
      <c r="AT200" s="37"/>
      <c r="AU200" s="37"/>
      <c r="AV200" s="37"/>
      <c r="AW200" s="37"/>
    </row>
    <row r="201" spans="11:49" ht="9.75" customHeight="1" x14ac:dyDescent="0.2">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c r="AT201" s="37"/>
      <c r="AU201" s="37"/>
      <c r="AV201" s="37"/>
      <c r="AW201" s="37"/>
    </row>
    <row r="202" spans="11:49" x14ac:dyDescent="0.2">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row>
    <row r="203" spans="11:49" x14ac:dyDescent="0.2">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row>
    <row r="204" spans="11:49" x14ac:dyDescent="0.2">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row>
    <row r="205" spans="11:49" x14ac:dyDescent="0.2">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c r="AP205" s="37"/>
      <c r="AQ205" s="37"/>
      <c r="AR205" s="37"/>
      <c r="AS205" s="37"/>
      <c r="AT205" s="37"/>
      <c r="AU205" s="37"/>
      <c r="AV205" s="37"/>
      <c r="AW205" s="37"/>
    </row>
    <row r="206" spans="11:49" x14ac:dyDescent="0.2">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c r="AQ206" s="37"/>
      <c r="AR206" s="37"/>
      <c r="AS206" s="37"/>
      <c r="AT206" s="37"/>
      <c r="AU206" s="37"/>
      <c r="AV206" s="37"/>
      <c r="AW206" s="37"/>
    </row>
    <row r="207" spans="11:49" x14ac:dyDescent="0.2">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c r="AT207" s="37"/>
      <c r="AU207" s="37"/>
      <c r="AV207" s="37"/>
      <c r="AW207" s="37"/>
    </row>
    <row r="208" spans="11:49" x14ac:dyDescent="0.2">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c r="AQ208" s="37"/>
      <c r="AR208" s="37"/>
      <c r="AS208" s="37"/>
      <c r="AT208" s="37"/>
      <c r="AU208" s="37"/>
      <c r="AV208" s="37"/>
      <c r="AW208" s="37"/>
    </row>
    <row r="209" spans="11:49" x14ac:dyDescent="0.2">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row>
    <row r="210" spans="11:49" x14ac:dyDescent="0.2">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row>
    <row r="211" spans="11:49" x14ac:dyDescent="0.2">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c r="AP211" s="37"/>
      <c r="AQ211" s="37"/>
      <c r="AR211" s="37"/>
      <c r="AS211" s="37"/>
      <c r="AT211" s="37"/>
      <c r="AU211" s="37"/>
      <c r="AV211" s="37"/>
      <c r="AW211" s="37"/>
    </row>
    <row r="212" spans="11:49" x14ac:dyDescent="0.2">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c r="AO212" s="37"/>
      <c r="AP212" s="37"/>
      <c r="AQ212" s="37"/>
      <c r="AR212" s="37"/>
      <c r="AS212" s="37"/>
      <c r="AT212" s="37"/>
      <c r="AU212" s="37"/>
      <c r="AV212" s="37"/>
      <c r="AW212" s="37"/>
    </row>
    <row r="213" spans="11:49" x14ac:dyDescent="0.2">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row>
    <row r="214" spans="11:49" x14ac:dyDescent="0.2">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c r="AS214" s="37"/>
      <c r="AT214" s="37"/>
      <c r="AU214" s="37"/>
      <c r="AV214" s="37"/>
      <c r="AW214" s="37"/>
    </row>
    <row r="215" spans="11:49" x14ac:dyDescent="0.2">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row>
    <row r="216" spans="11:49" x14ac:dyDescent="0.2">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row>
    <row r="217" spans="11:49" x14ac:dyDescent="0.2">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c r="AO217" s="37"/>
      <c r="AP217" s="37"/>
      <c r="AQ217" s="37"/>
      <c r="AR217" s="37"/>
      <c r="AS217" s="37"/>
      <c r="AT217" s="37"/>
      <c r="AU217" s="37"/>
      <c r="AV217" s="37"/>
      <c r="AW217" s="37"/>
    </row>
    <row r="218" spans="11:49" x14ac:dyDescent="0.2">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c r="AO218" s="37"/>
      <c r="AP218" s="37"/>
      <c r="AQ218" s="37"/>
      <c r="AR218" s="37"/>
      <c r="AS218" s="37"/>
      <c r="AT218" s="37"/>
      <c r="AU218" s="37"/>
      <c r="AV218" s="37"/>
      <c r="AW218" s="37"/>
    </row>
    <row r="219" spans="11:49" x14ac:dyDescent="0.2">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c r="AP219" s="37"/>
      <c r="AQ219" s="37"/>
      <c r="AR219" s="37"/>
      <c r="AS219" s="37"/>
      <c r="AT219" s="37"/>
      <c r="AU219" s="37"/>
      <c r="AV219" s="37"/>
      <c r="AW219" s="37"/>
    </row>
    <row r="220" spans="11:49" ht="12.75" customHeight="1" x14ac:dyDescent="0.2">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row>
    <row r="221" spans="11:49" ht="12.75" customHeight="1" x14ac:dyDescent="0.2">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row>
    <row r="222" spans="11:49" ht="12.75" customHeight="1" x14ac:dyDescent="0.2">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c r="AO222" s="37"/>
      <c r="AP222" s="37"/>
      <c r="AQ222" s="37"/>
      <c r="AR222" s="37"/>
      <c r="AS222" s="37"/>
      <c r="AT222" s="37"/>
      <c r="AU222" s="37"/>
      <c r="AV222" s="37"/>
      <c r="AW222" s="37"/>
    </row>
    <row r="223" spans="11:49" ht="12.75" customHeight="1" x14ac:dyDescent="0.2">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37"/>
      <c r="AN223" s="37"/>
      <c r="AO223" s="37"/>
      <c r="AP223" s="37"/>
      <c r="AQ223" s="37"/>
      <c r="AR223" s="37"/>
      <c r="AS223" s="37"/>
      <c r="AT223" s="37"/>
      <c r="AU223" s="37"/>
      <c r="AV223" s="37"/>
      <c r="AW223" s="37"/>
    </row>
    <row r="224" spans="11:49" ht="12.75" customHeight="1" x14ac:dyDescent="0.2">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row>
    <row r="225" spans="1:49" ht="12.75" customHeight="1" x14ac:dyDescent="0.2">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row>
    <row r="226" spans="1:49" ht="11.25" customHeight="1" x14ac:dyDescent="0.2">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37"/>
      <c r="AN226" s="37"/>
      <c r="AO226" s="37"/>
      <c r="AP226" s="37"/>
      <c r="AQ226" s="37"/>
      <c r="AR226" s="37"/>
      <c r="AS226" s="37"/>
      <c r="AT226" s="37"/>
      <c r="AU226" s="37"/>
      <c r="AV226" s="37"/>
      <c r="AW226" s="37"/>
    </row>
    <row r="227" spans="1:49" x14ac:dyDescent="0.2">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row>
    <row r="228" spans="1:49" x14ac:dyDescent="0.2">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row>
    <row r="229" spans="1:49" ht="92.45" customHeight="1" x14ac:dyDescent="0.2">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row>
    <row r="230" spans="1:49" x14ac:dyDescent="0.2">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c r="AK230" s="37"/>
      <c r="AL230" s="37"/>
      <c r="AM230" s="37"/>
      <c r="AN230" s="37"/>
      <c r="AO230" s="37"/>
      <c r="AP230" s="37"/>
      <c r="AQ230" s="37"/>
      <c r="AR230" s="37"/>
      <c r="AS230" s="37"/>
      <c r="AT230" s="37"/>
      <c r="AU230" s="37"/>
      <c r="AV230" s="37"/>
      <c r="AW230" s="37"/>
    </row>
    <row r="231" spans="1:49" ht="12.75" customHeight="1" x14ac:dyDescent="0.2">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c r="AK231" s="37"/>
      <c r="AL231" s="37"/>
      <c r="AM231" s="37"/>
      <c r="AN231" s="37"/>
      <c r="AO231" s="37"/>
      <c r="AP231" s="37"/>
      <c r="AQ231" s="37"/>
      <c r="AR231" s="37"/>
      <c r="AS231" s="37"/>
      <c r="AT231" s="37"/>
      <c r="AU231" s="37"/>
      <c r="AV231" s="37"/>
      <c r="AW231" s="37"/>
    </row>
    <row r="232" spans="1:49" ht="12.6" customHeight="1" x14ac:dyDescent="0.2">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c r="AK232" s="37"/>
      <c r="AL232" s="37"/>
      <c r="AM232" s="37"/>
      <c r="AN232" s="37"/>
      <c r="AO232" s="37"/>
      <c r="AP232" s="37"/>
      <c r="AQ232" s="37"/>
      <c r="AR232" s="37"/>
      <c r="AS232" s="37"/>
      <c r="AT232" s="37"/>
      <c r="AU232" s="37"/>
      <c r="AV232" s="37"/>
      <c r="AW232" s="37"/>
    </row>
    <row r="233" spans="1:49" s="145" customFormat="1" ht="24.6" customHeight="1" x14ac:dyDescent="0.2">
      <c r="A233"/>
      <c r="B233" s="51"/>
      <c r="C233" s="508"/>
      <c r="D233" s="6"/>
      <c r="E233" s="6"/>
      <c r="F233" s="509"/>
      <c r="G233" s="319"/>
      <c r="H233" s="320"/>
      <c r="I233" s="319"/>
      <c r="J233" s="864"/>
    </row>
    <row r="234" spans="1:49" ht="51.95" customHeight="1" x14ac:dyDescent="0.2">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c r="AL234" s="37"/>
      <c r="AM234" s="37"/>
      <c r="AN234" s="37"/>
      <c r="AO234" s="37"/>
      <c r="AP234" s="37"/>
      <c r="AQ234" s="37"/>
      <c r="AR234" s="37"/>
      <c r="AS234" s="37"/>
      <c r="AT234" s="37"/>
      <c r="AU234" s="37"/>
      <c r="AV234" s="37"/>
      <c r="AW234" s="37"/>
    </row>
    <row r="235" spans="1:49" ht="8.4499999999999993" customHeight="1" x14ac:dyDescent="0.2">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c r="AK235" s="37"/>
      <c r="AL235" s="37"/>
      <c r="AM235" s="37"/>
      <c r="AN235" s="37"/>
      <c r="AO235" s="37"/>
      <c r="AP235" s="37"/>
      <c r="AQ235" s="37"/>
      <c r="AR235" s="37"/>
      <c r="AS235" s="37"/>
      <c r="AT235" s="37"/>
      <c r="AU235" s="37"/>
      <c r="AV235" s="37"/>
      <c r="AW235" s="37"/>
    </row>
    <row r="236" spans="1:49" ht="66" customHeight="1" x14ac:dyDescent="0.2">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c r="AL236" s="37"/>
      <c r="AM236" s="37"/>
      <c r="AN236" s="37"/>
      <c r="AO236" s="37"/>
      <c r="AP236" s="37"/>
      <c r="AQ236" s="37"/>
      <c r="AR236" s="37"/>
      <c r="AS236" s="37"/>
      <c r="AT236" s="37"/>
      <c r="AU236" s="37"/>
      <c r="AV236" s="37"/>
      <c r="AW236" s="37"/>
    </row>
    <row r="237" spans="1:49" ht="11.45" customHeight="1" x14ac:dyDescent="0.2">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row>
    <row r="238" spans="1:49" ht="52.5" customHeight="1" x14ac:dyDescent="0.2">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c r="AL238" s="37"/>
      <c r="AM238" s="37"/>
      <c r="AN238" s="37"/>
      <c r="AO238" s="37"/>
      <c r="AP238" s="37"/>
      <c r="AQ238" s="37"/>
      <c r="AR238" s="37"/>
      <c r="AS238" s="37"/>
      <c r="AT238" s="37"/>
      <c r="AU238" s="37"/>
      <c r="AV238" s="37"/>
      <c r="AW238" s="37"/>
    </row>
    <row r="239" spans="1:49" ht="15" customHeight="1" x14ac:dyDescent="0.2">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c r="AK239" s="37"/>
      <c r="AL239" s="37"/>
      <c r="AM239" s="37"/>
      <c r="AN239" s="37"/>
      <c r="AO239" s="37"/>
      <c r="AP239" s="37"/>
      <c r="AQ239" s="37"/>
      <c r="AR239" s="37"/>
      <c r="AS239" s="37"/>
      <c r="AT239" s="37"/>
      <c r="AU239" s="37"/>
      <c r="AV239" s="37"/>
      <c r="AW239" s="37"/>
    </row>
    <row r="240" spans="1:49" ht="68.25" customHeight="1" x14ac:dyDescent="0.2">
      <c r="K240" s="37"/>
      <c r="L240" s="37"/>
      <c r="M240" s="37"/>
      <c r="N240" s="37"/>
      <c r="O240" s="37"/>
      <c r="P240" s="37"/>
      <c r="Q240" s="37"/>
      <c r="R240" s="37"/>
      <c r="S240" s="37"/>
      <c r="T240" s="37"/>
      <c r="U240" s="37"/>
      <c r="V240" s="37"/>
      <c r="W240" s="37"/>
      <c r="X240" s="37"/>
      <c r="Y240" s="37"/>
      <c r="Z240" s="37"/>
      <c r="AA240" s="37"/>
      <c r="AB240" s="37"/>
      <c r="AC240" s="37"/>
      <c r="AD240" s="37"/>
      <c r="AE240" s="37"/>
      <c r="AF240" s="37"/>
      <c r="AG240" s="37"/>
      <c r="AH240" s="37"/>
      <c r="AI240" s="37"/>
      <c r="AJ240" s="37"/>
      <c r="AK240" s="37"/>
      <c r="AL240" s="37"/>
      <c r="AM240" s="37"/>
      <c r="AN240" s="37"/>
      <c r="AO240" s="37"/>
      <c r="AP240" s="37"/>
      <c r="AQ240" s="37"/>
      <c r="AR240" s="37"/>
      <c r="AS240" s="37"/>
      <c r="AT240" s="37"/>
      <c r="AU240" s="37"/>
      <c r="AV240" s="37"/>
      <c r="AW240" s="37"/>
    </row>
    <row r="241" spans="11:49" ht="11.25" customHeight="1" x14ac:dyDescent="0.2">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c r="AK241" s="37"/>
      <c r="AL241" s="37"/>
      <c r="AM241" s="37"/>
      <c r="AN241" s="37"/>
      <c r="AO241" s="37"/>
      <c r="AP241" s="37"/>
      <c r="AQ241" s="37"/>
      <c r="AR241" s="37"/>
      <c r="AS241" s="37"/>
      <c r="AT241" s="37"/>
      <c r="AU241" s="37"/>
      <c r="AV241" s="37"/>
      <c r="AW241" s="37"/>
    </row>
    <row r="242" spans="11:49" ht="24" customHeight="1" x14ac:dyDescent="0.2">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row>
    <row r="243" spans="11:49" ht="14.25" customHeight="1" x14ac:dyDescent="0.2">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row>
    <row r="244" spans="11:49" x14ac:dyDescent="0.2">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row>
    <row r="245" spans="11:49" x14ac:dyDescent="0.2">
      <c r="K245" s="37"/>
      <c r="L245" s="37"/>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c r="AK245" s="37"/>
      <c r="AL245" s="37"/>
      <c r="AM245" s="37"/>
      <c r="AN245" s="37"/>
      <c r="AO245" s="37"/>
      <c r="AP245" s="37"/>
      <c r="AQ245" s="37"/>
      <c r="AR245" s="37"/>
      <c r="AS245" s="37"/>
      <c r="AT245" s="37"/>
      <c r="AU245" s="37"/>
      <c r="AV245" s="37"/>
      <c r="AW245" s="37"/>
    </row>
    <row r="246" spans="11:49" x14ac:dyDescent="0.2">
      <c r="K246" s="37"/>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c r="AK246" s="37"/>
      <c r="AL246" s="37"/>
      <c r="AM246" s="37"/>
      <c r="AN246" s="37"/>
      <c r="AO246" s="37"/>
      <c r="AP246" s="37"/>
      <c r="AQ246" s="37"/>
      <c r="AR246" s="37"/>
      <c r="AS246" s="37"/>
      <c r="AT246" s="37"/>
      <c r="AU246" s="37"/>
      <c r="AV246" s="37"/>
      <c r="AW246" s="37"/>
    </row>
    <row r="247" spans="11:49" x14ac:dyDescent="0.2">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c r="AL247" s="37"/>
      <c r="AM247" s="37"/>
      <c r="AN247" s="37"/>
      <c r="AO247" s="37"/>
      <c r="AP247" s="37"/>
      <c r="AQ247" s="37"/>
      <c r="AR247" s="37"/>
      <c r="AS247" s="37"/>
      <c r="AT247" s="37"/>
      <c r="AU247" s="37"/>
      <c r="AV247" s="37"/>
      <c r="AW247" s="37"/>
    </row>
    <row r="248" spans="11:49" ht="26.25" customHeight="1" x14ac:dyDescent="0.2">
      <c r="K248" s="37"/>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c r="AK248" s="37"/>
      <c r="AL248" s="37"/>
      <c r="AM248" s="37"/>
      <c r="AN248" s="37"/>
      <c r="AO248" s="37"/>
      <c r="AP248" s="37"/>
      <c r="AQ248" s="37"/>
      <c r="AR248" s="37"/>
      <c r="AS248" s="37"/>
      <c r="AT248" s="37"/>
      <c r="AU248" s="37"/>
      <c r="AV248" s="37"/>
      <c r="AW248" s="37"/>
    </row>
    <row r="249" spans="11:49" x14ac:dyDescent="0.2">
      <c r="K249" s="37"/>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c r="AK249" s="37"/>
      <c r="AL249" s="37"/>
      <c r="AM249" s="37"/>
      <c r="AN249" s="37"/>
      <c r="AO249" s="37"/>
      <c r="AP249" s="37"/>
      <c r="AQ249" s="37"/>
      <c r="AR249" s="37"/>
      <c r="AS249" s="37"/>
      <c r="AT249" s="37"/>
      <c r="AU249" s="37"/>
      <c r="AV249" s="37"/>
      <c r="AW249" s="37"/>
    </row>
    <row r="250" spans="11:49" ht="42.6" customHeight="1" x14ac:dyDescent="0.2">
      <c r="K250" s="37"/>
      <c r="L250" s="37"/>
      <c r="M250" s="37"/>
      <c r="N250" s="37"/>
      <c r="O250" s="37"/>
      <c r="P250" s="37"/>
      <c r="Q250" s="37"/>
      <c r="R250" s="37"/>
      <c r="S250" s="37"/>
      <c r="T250" s="37"/>
      <c r="U250" s="37"/>
      <c r="V250" s="37"/>
      <c r="W250" s="37"/>
      <c r="X250" s="37"/>
      <c r="Y250" s="37"/>
      <c r="Z250" s="37"/>
      <c r="AA250" s="37"/>
      <c r="AB250" s="37"/>
      <c r="AC250" s="37"/>
      <c r="AD250" s="37"/>
      <c r="AE250" s="37"/>
      <c r="AF250" s="37"/>
      <c r="AG250" s="37"/>
      <c r="AH250" s="37"/>
      <c r="AI250" s="37"/>
      <c r="AJ250" s="37"/>
      <c r="AK250" s="37"/>
      <c r="AL250" s="37"/>
      <c r="AM250" s="37"/>
      <c r="AN250" s="37"/>
      <c r="AO250" s="37"/>
      <c r="AP250" s="37"/>
      <c r="AQ250" s="37"/>
      <c r="AR250" s="37"/>
      <c r="AS250" s="37"/>
      <c r="AT250" s="37"/>
      <c r="AU250" s="37"/>
      <c r="AV250" s="37"/>
      <c r="AW250" s="37"/>
    </row>
    <row r="251" spans="11:49" x14ac:dyDescent="0.2">
      <c r="K251" s="37"/>
      <c r="L251" s="37"/>
      <c r="M251" s="37"/>
      <c r="N251" s="37"/>
      <c r="O251" s="37"/>
      <c r="P251" s="37"/>
      <c r="Q251" s="37"/>
      <c r="R251" s="37"/>
      <c r="S251" s="37"/>
      <c r="T251" s="37"/>
      <c r="U251" s="37"/>
      <c r="V251" s="37"/>
      <c r="W251" s="37"/>
      <c r="X251" s="37"/>
      <c r="Y251" s="37"/>
      <c r="Z251" s="37"/>
      <c r="AA251" s="37"/>
      <c r="AB251" s="37"/>
      <c r="AC251" s="37"/>
      <c r="AD251" s="37"/>
      <c r="AE251" s="37"/>
      <c r="AF251" s="37"/>
      <c r="AG251" s="37"/>
      <c r="AH251" s="37"/>
      <c r="AI251" s="37"/>
      <c r="AJ251" s="37"/>
      <c r="AK251" s="37"/>
      <c r="AL251" s="37"/>
      <c r="AM251" s="37"/>
      <c r="AN251" s="37"/>
      <c r="AO251" s="37"/>
      <c r="AP251" s="37"/>
      <c r="AQ251" s="37"/>
      <c r="AR251" s="37"/>
      <c r="AS251" s="37"/>
      <c r="AT251" s="37"/>
      <c r="AU251" s="37"/>
      <c r="AV251" s="37"/>
      <c r="AW251" s="37"/>
    </row>
    <row r="252" spans="11:49" x14ac:dyDescent="0.2">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row>
    <row r="253" spans="11:49" x14ac:dyDescent="0.2">
      <c r="K253" s="37"/>
      <c r="L253" s="37"/>
      <c r="M253" s="37"/>
      <c r="N253" s="37"/>
      <c r="O253" s="37"/>
      <c r="P253" s="37"/>
      <c r="Q253" s="37"/>
      <c r="R253" s="37"/>
      <c r="S253" s="37"/>
      <c r="T253" s="37"/>
      <c r="U253" s="37"/>
      <c r="V253" s="37"/>
      <c r="W253" s="37"/>
      <c r="X253" s="37"/>
      <c r="Y253" s="37"/>
      <c r="Z253" s="37"/>
      <c r="AA253" s="37"/>
      <c r="AB253" s="37"/>
      <c r="AC253" s="37"/>
      <c r="AD253" s="37"/>
      <c r="AE253" s="37"/>
      <c r="AF253" s="37"/>
      <c r="AG253" s="37"/>
      <c r="AH253" s="37"/>
      <c r="AI253" s="37"/>
      <c r="AJ253" s="37"/>
      <c r="AK253" s="37"/>
      <c r="AL253" s="37"/>
      <c r="AM253" s="37"/>
      <c r="AN253" s="37"/>
      <c r="AO253" s="37"/>
      <c r="AP253" s="37"/>
      <c r="AQ253" s="37"/>
      <c r="AR253" s="37"/>
      <c r="AS253" s="37"/>
      <c r="AT253" s="37"/>
      <c r="AU253" s="37"/>
      <c r="AV253" s="37"/>
      <c r="AW253" s="37"/>
    </row>
    <row r="254" spans="11:49" x14ac:dyDescent="0.2">
      <c r="K254" s="37"/>
      <c r="L254" s="37"/>
      <c r="M254" s="37"/>
      <c r="N254" s="37"/>
      <c r="O254" s="37"/>
      <c r="P254" s="37"/>
      <c r="Q254" s="37"/>
      <c r="R254" s="37"/>
      <c r="S254" s="37"/>
      <c r="T254" s="37"/>
      <c r="U254" s="37"/>
      <c r="V254" s="37"/>
      <c r="W254" s="37"/>
      <c r="X254" s="37"/>
      <c r="Y254" s="37"/>
      <c r="Z254" s="37"/>
      <c r="AA254" s="37"/>
      <c r="AB254" s="37"/>
      <c r="AC254" s="37"/>
      <c r="AD254" s="37"/>
      <c r="AE254" s="37"/>
      <c r="AF254" s="37"/>
      <c r="AG254" s="37"/>
      <c r="AH254" s="37"/>
      <c r="AI254" s="37"/>
      <c r="AJ254" s="37"/>
      <c r="AK254" s="37"/>
      <c r="AL254" s="37"/>
      <c r="AM254" s="37"/>
      <c r="AN254" s="37"/>
      <c r="AO254" s="37"/>
      <c r="AP254" s="37"/>
      <c r="AQ254" s="37"/>
      <c r="AR254" s="37"/>
      <c r="AS254" s="37"/>
      <c r="AT254" s="37"/>
      <c r="AU254" s="37"/>
      <c r="AV254" s="37"/>
      <c r="AW254" s="37"/>
    </row>
    <row r="255" spans="11:49" x14ac:dyDescent="0.2">
      <c r="K255" s="37"/>
      <c r="L255" s="37"/>
      <c r="M255" s="37"/>
      <c r="N255" s="37"/>
      <c r="O255" s="37"/>
      <c r="P255" s="37"/>
      <c r="Q255" s="37"/>
      <c r="R255" s="37"/>
      <c r="S255" s="37"/>
      <c r="T255" s="37"/>
      <c r="U255" s="37"/>
      <c r="V255" s="37"/>
      <c r="W255" s="37"/>
      <c r="X255" s="37"/>
      <c r="Y255" s="37"/>
      <c r="Z255" s="37"/>
      <c r="AA255" s="37"/>
      <c r="AB255" s="37"/>
      <c r="AC255" s="37"/>
      <c r="AD255" s="37"/>
      <c r="AE255" s="37"/>
      <c r="AF255" s="37"/>
      <c r="AG255" s="37"/>
      <c r="AH255" s="37"/>
      <c r="AI255" s="37"/>
      <c r="AJ255" s="37"/>
      <c r="AK255" s="37"/>
      <c r="AL255" s="37"/>
      <c r="AM255" s="37"/>
      <c r="AN255" s="37"/>
      <c r="AO255" s="37"/>
      <c r="AP255" s="37"/>
      <c r="AQ255" s="37"/>
      <c r="AR255" s="37"/>
      <c r="AS255" s="37"/>
      <c r="AT255" s="37"/>
      <c r="AU255" s="37"/>
      <c r="AV255" s="37"/>
      <c r="AW255" s="37"/>
    </row>
    <row r="256" spans="11:49" x14ac:dyDescent="0.2">
      <c r="K256" s="37"/>
      <c r="L256" s="37"/>
      <c r="M256" s="37"/>
      <c r="N256" s="37"/>
      <c r="O256" s="37"/>
      <c r="P256" s="37"/>
      <c r="Q256" s="37"/>
      <c r="R256" s="37"/>
      <c r="S256" s="37"/>
      <c r="T256" s="37"/>
      <c r="U256" s="37"/>
      <c r="V256" s="37"/>
      <c r="W256" s="37"/>
      <c r="X256" s="37"/>
      <c r="Y256" s="37"/>
      <c r="Z256" s="37"/>
      <c r="AA256" s="37"/>
      <c r="AB256" s="37"/>
      <c r="AC256" s="37"/>
      <c r="AD256" s="37"/>
      <c r="AE256" s="37"/>
      <c r="AF256" s="37"/>
      <c r="AG256" s="37"/>
      <c r="AH256" s="37"/>
      <c r="AI256" s="37"/>
      <c r="AJ256" s="37"/>
      <c r="AK256" s="37"/>
      <c r="AL256" s="37"/>
      <c r="AM256" s="37"/>
      <c r="AN256" s="37"/>
      <c r="AO256" s="37"/>
      <c r="AP256" s="37"/>
      <c r="AQ256" s="37"/>
      <c r="AR256" s="37"/>
      <c r="AS256" s="37"/>
      <c r="AT256" s="37"/>
      <c r="AU256" s="37"/>
      <c r="AV256" s="37"/>
      <c r="AW256" s="37"/>
    </row>
    <row r="257" spans="1:49" x14ac:dyDescent="0.2">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row>
    <row r="258" spans="1:49" x14ac:dyDescent="0.2">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row>
    <row r="259" spans="1:49" x14ac:dyDescent="0.2">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row>
    <row r="260" spans="1:49" ht="12.75" customHeight="1" x14ac:dyDescent="0.2">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row>
    <row r="261" spans="1:49" ht="12.75" customHeight="1" x14ac:dyDescent="0.2">
      <c r="K261" s="37"/>
      <c r="L261" s="37"/>
      <c r="M261" s="37"/>
      <c r="N261" s="37"/>
      <c r="O261" s="37"/>
      <c r="P261" s="37"/>
      <c r="Q261" s="37"/>
      <c r="R261" s="37"/>
      <c r="S261" s="37"/>
      <c r="T261" s="37"/>
      <c r="U261" s="37"/>
      <c r="V261" s="37"/>
      <c r="W261" s="37"/>
      <c r="X261" s="37"/>
      <c r="Y261" s="37"/>
      <c r="Z261" s="37"/>
      <c r="AA261" s="37"/>
      <c r="AB261" s="37"/>
      <c r="AC261" s="37"/>
      <c r="AD261" s="37"/>
      <c r="AE261" s="37"/>
      <c r="AF261" s="37"/>
      <c r="AG261" s="37"/>
      <c r="AH261" s="37"/>
      <c r="AI261" s="37"/>
      <c r="AJ261" s="37"/>
      <c r="AK261" s="37"/>
      <c r="AL261" s="37"/>
      <c r="AM261" s="37"/>
      <c r="AN261" s="37"/>
      <c r="AO261" s="37"/>
      <c r="AP261" s="37"/>
      <c r="AQ261" s="37"/>
      <c r="AR261" s="37"/>
      <c r="AS261" s="37"/>
      <c r="AT261" s="37"/>
      <c r="AU261" s="37"/>
      <c r="AV261" s="37"/>
      <c r="AW261" s="37"/>
    </row>
    <row r="262" spans="1:49" ht="12.75" customHeight="1" x14ac:dyDescent="0.2">
      <c r="K262" s="37"/>
      <c r="L262" s="37"/>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37"/>
      <c r="AJ262" s="37"/>
      <c r="AK262" s="37"/>
      <c r="AL262" s="37"/>
      <c r="AM262" s="37"/>
      <c r="AN262" s="37"/>
      <c r="AO262" s="37"/>
      <c r="AP262" s="37"/>
      <c r="AQ262" s="37"/>
      <c r="AR262" s="37"/>
      <c r="AS262" s="37"/>
      <c r="AT262" s="37"/>
      <c r="AU262" s="37"/>
      <c r="AV262" s="37"/>
      <c r="AW262" s="37"/>
    </row>
    <row r="263" spans="1:49" ht="12.75" customHeight="1" x14ac:dyDescent="0.2">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c r="AM263" s="37"/>
      <c r="AN263" s="37"/>
      <c r="AO263" s="37"/>
      <c r="AP263" s="37"/>
      <c r="AQ263" s="37"/>
      <c r="AR263" s="37"/>
      <c r="AS263" s="37"/>
      <c r="AT263" s="37"/>
      <c r="AU263" s="37"/>
      <c r="AV263" s="37"/>
      <c r="AW263" s="37"/>
    </row>
    <row r="264" spans="1:49" ht="12.75" customHeight="1" x14ac:dyDescent="0.2">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c r="AL264" s="37"/>
      <c r="AM264" s="37"/>
      <c r="AN264" s="37"/>
      <c r="AO264" s="37"/>
      <c r="AP264" s="37"/>
      <c r="AQ264" s="37"/>
      <c r="AR264" s="37"/>
      <c r="AS264" s="37"/>
      <c r="AT264" s="37"/>
      <c r="AU264" s="37"/>
      <c r="AV264" s="37"/>
      <c r="AW264" s="37"/>
    </row>
    <row r="265" spans="1:49" ht="12.75" customHeight="1" x14ac:dyDescent="0.2">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37"/>
      <c r="AN265" s="37"/>
      <c r="AO265" s="37"/>
      <c r="AP265" s="37"/>
      <c r="AQ265" s="37"/>
      <c r="AR265" s="37"/>
      <c r="AS265" s="37"/>
      <c r="AT265" s="37"/>
      <c r="AU265" s="37"/>
      <c r="AV265" s="37"/>
      <c r="AW265" s="37"/>
    </row>
    <row r="266" spans="1:49" s="27" customFormat="1" ht="12" customHeight="1" x14ac:dyDescent="0.2">
      <c r="A266"/>
      <c r="B266" s="51"/>
      <c r="C266" s="508"/>
      <c r="D266" s="6"/>
      <c r="E266" s="6"/>
      <c r="F266" s="509"/>
      <c r="G266" s="319"/>
      <c r="H266" s="320"/>
      <c r="I266" s="319"/>
      <c r="J266" s="864"/>
      <c r="K266" s="133"/>
      <c r="L266" s="133"/>
      <c r="M266" s="133"/>
      <c r="N266" s="133"/>
      <c r="O266" s="133"/>
      <c r="P266" s="133"/>
      <c r="Q266" s="133"/>
      <c r="R266" s="133"/>
      <c r="S266" s="133"/>
      <c r="T266" s="133"/>
      <c r="U266" s="133"/>
      <c r="V266" s="133"/>
      <c r="W266" s="133"/>
      <c r="X266" s="133"/>
      <c r="Y266" s="133"/>
      <c r="Z266" s="133"/>
      <c r="AA266" s="133"/>
      <c r="AB266" s="133"/>
      <c r="AC266" s="133"/>
      <c r="AD266" s="133"/>
      <c r="AE266" s="133"/>
      <c r="AF266" s="133"/>
      <c r="AG266" s="133"/>
      <c r="AH266" s="133"/>
      <c r="AI266" s="133"/>
      <c r="AJ266" s="133"/>
      <c r="AK266" s="133"/>
      <c r="AL266" s="133"/>
      <c r="AM266" s="133"/>
      <c r="AN266" s="133"/>
      <c r="AO266" s="133"/>
      <c r="AP266" s="133"/>
      <c r="AQ266" s="133"/>
      <c r="AR266" s="133"/>
      <c r="AS266" s="133"/>
      <c r="AT266" s="133"/>
      <c r="AU266" s="133"/>
      <c r="AV266" s="133"/>
      <c r="AW266" s="133"/>
    </row>
    <row r="267" spans="1:49" ht="13.35" customHeight="1" x14ac:dyDescent="0.2">
      <c r="K267" s="37"/>
      <c r="L267" s="37"/>
      <c r="M267" s="37"/>
      <c r="N267" s="37"/>
      <c r="O267" s="37"/>
      <c r="P267" s="37"/>
      <c r="Q267" s="37"/>
      <c r="R267" s="37"/>
      <c r="S267" s="37"/>
      <c r="T267" s="37"/>
      <c r="U267" s="37"/>
      <c r="V267" s="37"/>
      <c r="W267" s="37"/>
      <c r="X267" s="37"/>
      <c r="Y267" s="37"/>
      <c r="Z267" s="37"/>
      <c r="AA267" s="37"/>
      <c r="AB267" s="37"/>
      <c r="AC267" s="37"/>
      <c r="AD267" s="37"/>
      <c r="AE267" s="37"/>
      <c r="AF267" s="37"/>
      <c r="AG267" s="37"/>
      <c r="AH267" s="37"/>
      <c r="AI267" s="37"/>
      <c r="AJ267" s="37"/>
      <c r="AK267" s="37"/>
      <c r="AL267" s="37"/>
      <c r="AM267" s="37"/>
      <c r="AN267" s="37"/>
      <c r="AO267" s="37"/>
      <c r="AP267" s="37"/>
      <c r="AQ267" s="37"/>
      <c r="AR267" s="37"/>
      <c r="AS267" s="37"/>
      <c r="AT267" s="37"/>
      <c r="AU267" s="37"/>
      <c r="AV267" s="37"/>
      <c r="AW267" s="37"/>
    </row>
    <row r="268" spans="1:49" ht="12" customHeight="1" x14ac:dyDescent="0.2">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c r="AK268" s="37"/>
      <c r="AL268" s="37"/>
      <c r="AM268" s="37"/>
      <c r="AN268" s="37"/>
      <c r="AO268" s="37"/>
      <c r="AP268" s="37"/>
      <c r="AQ268" s="37"/>
      <c r="AR268" s="37"/>
      <c r="AS268" s="37"/>
      <c r="AT268" s="37"/>
      <c r="AU268" s="37"/>
      <c r="AV268" s="37"/>
      <c r="AW268" s="37"/>
    </row>
    <row r="269" spans="1:49" x14ac:dyDescent="0.2">
      <c r="K269" s="37"/>
      <c r="L269" s="37"/>
      <c r="M269" s="37"/>
      <c r="N269" s="37"/>
      <c r="O269" s="37"/>
      <c r="P269" s="37"/>
      <c r="Q269" s="37"/>
      <c r="R269" s="37"/>
      <c r="S269" s="37"/>
      <c r="T269" s="37"/>
      <c r="U269" s="37"/>
      <c r="V269" s="37"/>
      <c r="W269" s="37"/>
      <c r="X269" s="37"/>
      <c r="Y269" s="37"/>
      <c r="Z269" s="37"/>
      <c r="AA269" s="37"/>
      <c r="AB269" s="37"/>
      <c r="AC269" s="37"/>
      <c r="AD269" s="37"/>
      <c r="AE269" s="37"/>
      <c r="AF269" s="37"/>
      <c r="AG269" s="37"/>
      <c r="AH269" s="37"/>
      <c r="AI269" s="37"/>
      <c r="AJ269" s="37"/>
      <c r="AK269" s="37"/>
      <c r="AL269" s="37"/>
      <c r="AM269" s="37"/>
      <c r="AN269" s="37"/>
      <c r="AO269" s="37"/>
      <c r="AP269" s="37"/>
      <c r="AQ269" s="37"/>
      <c r="AR269" s="37"/>
      <c r="AS269" s="37"/>
      <c r="AT269" s="37"/>
      <c r="AU269" s="37"/>
      <c r="AV269" s="37"/>
      <c r="AW269" s="37"/>
    </row>
    <row r="270" spans="1:49" ht="24.95" customHeight="1" x14ac:dyDescent="0.2">
      <c r="K270" s="37"/>
      <c r="L270" s="37"/>
      <c r="M270" s="37"/>
      <c r="N270" s="37"/>
      <c r="O270" s="37"/>
      <c r="P270" s="37"/>
      <c r="Q270" s="37"/>
      <c r="R270" s="37"/>
      <c r="S270" s="37"/>
      <c r="T270" s="37"/>
      <c r="U270" s="37"/>
      <c r="V270" s="37"/>
      <c r="W270" s="37"/>
      <c r="X270" s="37"/>
      <c r="Y270" s="37"/>
      <c r="Z270" s="37"/>
      <c r="AA270" s="37"/>
      <c r="AB270" s="37"/>
      <c r="AC270" s="37"/>
      <c r="AD270" s="37"/>
      <c r="AE270" s="37"/>
      <c r="AF270" s="37"/>
      <c r="AG270" s="37"/>
      <c r="AH270" s="37"/>
      <c r="AI270" s="37"/>
      <c r="AJ270" s="37"/>
      <c r="AK270" s="37"/>
      <c r="AL270" s="37"/>
      <c r="AM270" s="37"/>
      <c r="AN270" s="37"/>
      <c r="AO270" s="37"/>
      <c r="AP270" s="37"/>
      <c r="AQ270" s="37"/>
      <c r="AR270" s="37"/>
      <c r="AS270" s="37"/>
      <c r="AT270" s="37"/>
      <c r="AU270" s="37"/>
      <c r="AV270" s="37"/>
      <c r="AW270" s="37"/>
    </row>
    <row r="271" spans="1:49" x14ac:dyDescent="0.2">
      <c r="K271" s="37"/>
      <c r="L271" s="37"/>
      <c r="M271" s="37"/>
      <c r="N271" s="37"/>
      <c r="O271" s="37"/>
      <c r="P271" s="37"/>
      <c r="Q271" s="37"/>
      <c r="R271" s="37"/>
      <c r="S271" s="37"/>
      <c r="T271" s="37"/>
      <c r="U271" s="37"/>
      <c r="V271" s="37"/>
      <c r="W271" s="37"/>
      <c r="X271" s="37"/>
      <c r="Y271" s="37"/>
      <c r="Z271" s="37"/>
      <c r="AA271" s="37"/>
      <c r="AB271" s="37"/>
      <c r="AC271" s="37"/>
      <c r="AD271" s="37"/>
      <c r="AE271" s="37"/>
      <c r="AF271" s="37"/>
      <c r="AG271" s="37"/>
      <c r="AH271" s="37"/>
      <c r="AI271" s="37"/>
      <c r="AJ271" s="37"/>
      <c r="AK271" s="37"/>
      <c r="AL271" s="37"/>
      <c r="AM271" s="37"/>
      <c r="AN271" s="37"/>
      <c r="AO271" s="37"/>
      <c r="AP271" s="37"/>
      <c r="AQ271" s="37"/>
      <c r="AR271" s="37"/>
      <c r="AS271" s="37"/>
      <c r="AT271" s="37"/>
      <c r="AU271" s="37"/>
      <c r="AV271" s="37"/>
      <c r="AW271" s="37"/>
    </row>
    <row r="272" spans="1:49" x14ac:dyDescent="0.2">
      <c r="K272" s="37"/>
      <c r="L272" s="37"/>
      <c r="M272" s="37"/>
      <c r="N272" s="37"/>
      <c r="O272" s="37"/>
      <c r="P272" s="37"/>
      <c r="Q272" s="37"/>
      <c r="R272" s="37"/>
      <c r="S272" s="37"/>
      <c r="T272" s="37"/>
      <c r="U272" s="37"/>
      <c r="V272" s="37"/>
      <c r="W272" s="37"/>
      <c r="X272" s="37"/>
      <c r="Y272" s="37"/>
      <c r="Z272" s="37"/>
      <c r="AA272" s="37"/>
      <c r="AB272" s="37"/>
      <c r="AC272" s="37"/>
      <c r="AD272" s="37"/>
      <c r="AE272" s="37"/>
      <c r="AF272" s="37"/>
      <c r="AG272" s="37"/>
      <c r="AH272" s="37"/>
      <c r="AI272" s="37"/>
      <c r="AJ272" s="37"/>
      <c r="AK272" s="37"/>
      <c r="AL272" s="37"/>
      <c r="AM272" s="37"/>
      <c r="AN272" s="37"/>
      <c r="AO272" s="37"/>
      <c r="AP272" s="37"/>
      <c r="AQ272" s="37"/>
      <c r="AR272" s="37"/>
      <c r="AS272" s="37"/>
      <c r="AT272" s="37"/>
      <c r="AU272" s="37"/>
      <c r="AV272" s="37"/>
      <c r="AW272" s="37"/>
    </row>
    <row r="273" spans="11:49" x14ac:dyDescent="0.2">
      <c r="K273" s="37"/>
      <c r="L273" s="37"/>
      <c r="M273" s="37"/>
      <c r="N273" s="37"/>
      <c r="O273" s="37"/>
      <c r="P273" s="37"/>
      <c r="Q273" s="37"/>
      <c r="R273" s="37"/>
      <c r="S273" s="37"/>
      <c r="T273" s="37"/>
      <c r="U273" s="37"/>
      <c r="V273" s="37"/>
      <c r="W273" s="37"/>
      <c r="X273" s="37"/>
      <c r="Y273" s="37"/>
      <c r="Z273" s="37"/>
      <c r="AA273" s="37"/>
      <c r="AB273" s="37"/>
      <c r="AC273" s="37"/>
      <c r="AD273" s="37"/>
      <c r="AE273" s="37"/>
      <c r="AF273" s="37"/>
      <c r="AG273" s="37"/>
      <c r="AH273" s="37"/>
      <c r="AI273" s="37"/>
      <c r="AJ273" s="37"/>
      <c r="AK273" s="37"/>
      <c r="AL273" s="37"/>
      <c r="AM273" s="37"/>
      <c r="AN273" s="37"/>
      <c r="AO273" s="37"/>
      <c r="AP273" s="37"/>
      <c r="AQ273" s="37"/>
      <c r="AR273" s="37"/>
      <c r="AS273" s="37"/>
      <c r="AT273" s="37"/>
      <c r="AU273" s="37"/>
      <c r="AV273" s="37"/>
      <c r="AW273" s="37"/>
    </row>
    <row r="274" spans="11:49" x14ac:dyDescent="0.2">
      <c r="K274" s="37"/>
      <c r="L274" s="37"/>
      <c r="M274" s="37"/>
      <c r="N274" s="37"/>
      <c r="O274" s="37"/>
      <c r="P274" s="37"/>
      <c r="Q274" s="37"/>
      <c r="R274" s="37"/>
      <c r="S274" s="37"/>
      <c r="T274" s="37"/>
      <c r="U274" s="37"/>
      <c r="V274" s="37"/>
      <c r="W274" s="37"/>
      <c r="X274" s="37"/>
      <c r="Y274" s="37"/>
      <c r="Z274" s="37"/>
      <c r="AA274" s="37"/>
      <c r="AB274" s="37"/>
      <c r="AC274" s="37"/>
      <c r="AD274" s="37"/>
      <c r="AE274" s="37"/>
      <c r="AF274" s="37"/>
      <c r="AG274" s="37"/>
      <c r="AH274" s="37"/>
      <c r="AI274" s="37"/>
      <c r="AJ274" s="37"/>
      <c r="AK274" s="37"/>
      <c r="AL274" s="37"/>
      <c r="AM274" s="37"/>
      <c r="AN274" s="37"/>
      <c r="AO274" s="37"/>
      <c r="AP274" s="37"/>
      <c r="AQ274" s="37"/>
      <c r="AR274" s="37"/>
      <c r="AS274" s="37"/>
      <c r="AT274" s="37"/>
      <c r="AU274" s="37"/>
      <c r="AV274" s="37"/>
      <c r="AW274" s="37"/>
    </row>
    <row r="275" spans="11:49" x14ac:dyDescent="0.2">
      <c r="K275" s="37"/>
      <c r="L275" s="37"/>
      <c r="M275" s="37"/>
      <c r="N275" s="37"/>
      <c r="O275" s="37"/>
      <c r="P275" s="37"/>
      <c r="Q275" s="37"/>
      <c r="R275" s="37"/>
      <c r="S275" s="37"/>
      <c r="T275" s="37"/>
      <c r="U275" s="37"/>
      <c r="V275" s="37"/>
      <c r="W275" s="37"/>
      <c r="X275" s="37"/>
      <c r="Y275" s="37"/>
      <c r="Z275" s="37"/>
      <c r="AA275" s="37"/>
      <c r="AB275" s="37"/>
      <c r="AC275" s="37"/>
      <c r="AD275" s="37"/>
      <c r="AE275" s="37"/>
      <c r="AF275" s="37"/>
      <c r="AG275" s="37"/>
      <c r="AH275" s="37"/>
      <c r="AI275" s="37"/>
      <c r="AJ275" s="37"/>
      <c r="AK275" s="37"/>
      <c r="AL275" s="37"/>
      <c r="AM275" s="37"/>
      <c r="AN275" s="37"/>
      <c r="AO275" s="37"/>
      <c r="AP275" s="37"/>
      <c r="AQ275" s="37"/>
      <c r="AR275" s="37"/>
      <c r="AS275" s="37"/>
      <c r="AT275" s="37"/>
      <c r="AU275" s="37"/>
      <c r="AV275" s="37"/>
      <c r="AW275" s="37"/>
    </row>
    <row r="276" spans="11:49" x14ac:dyDescent="0.2">
      <c r="K276" s="37"/>
      <c r="L276" s="37"/>
      <c r="M276" s="37"/>
      <c r="N276" s="37"/>
      <c r="O276" s="37"/>
      <c r="P276" s="37"/>
      <c r="Q276" s="37"/>
      <c r="R276" s="37"/>
      <c r="S276" s="37"/>
      <c r="T276" s="37"/>
      <c r="U276" s="37"/>
      <c r="V276" s="37"/>
      <c r="W276" s="37"/>
      <c r="X276" s="37"/>
      <c r="Y276" s="37"/>
      <c r="Z276" s="37"/>
      <c r="AA276" s="37"/>
      <c r="AB276" s="37"/>
      <c r="AC276" s="37"/>
      <c r="AD276" s="37"/>
      <c r="AE276" s="37"/>
      <c r="AF276" s="37"/>
      <c r="AG276" s="37"/>
      <c r="AH276" s="37"/>
      <c r="AI276" s="37"/>
      <c r="AJ276" s="37"/>
      <c r="AK276" s="37"/>
      <c r="AL276" s="37"/>
      <c r="AM276" s="37"/>
      <c r="AN276" s="37"/>
      <c r="AO276" s="37"/>
      <c r="AP276" s="37"/>
      <c r="AQ276" s="37"/>
      <c r="AR276" s="37"/>
      <c r="AS276" s="37"/>
      <c r="AT276" s="37"/>
      <c r="AU276" s="37"/>
      <c r="AV276" s="37"/>
      <c r="AW276" s="37"/>
    </row>
    <row r="277" spans="11:49" ht="90.75" customHeight="1" x14ac:dyDescent="0.2">
      <c r="K277" s="37"/>
      <c r="L277" s="37"/>
      <c r="M277" s="37"/>
      <c r="N277" s="37"/>
      <c r="O277" s="37"/>
      <c r="P277" s="37"/>
      <c r="Q277" s="37"/>
      <c r="R277" s="37"/>
      <c r="S277" s="37"/>
      <c r="T277" s="37"/>
      <c r="U277" s="37"/>
      <c r="V277" s="37"/>
      <c r="W277" s="37"/>
      <c r="X277" s="37"/>
      <c r="Y277" s="37"/>
      <c r="Z277" s="37"/>
      <c r="AA277" s="37"/>
      <c r="AB277" s="37"/>
      <c r="AC277" s="37"/>
      <c r="AD277" s="37"/>
      <c r="AE277" s="37"/>
      <c r="AF277" s="37"/>
      <c r="AG277" s="37"/>
      <c r="AH277" s="37"/>
      <c r="AI277" s="37"/>
      <c r="AJ277" s="37"/>
      <c r="AK277" s="37"/>
      <c r="AL277" s="37"/>
      <c r="AM277" s="37"/>
      <c r="AN277" s="37"/>
      <c r="AO277" s="37"/>
      <c r="AP277" s="37"/>
      <c r="AQ277" s="37"/>
      <c r="AR277" s="37"/>
      <c r="AS277" s="37"/>
      <c r="AT277" s="37"/>
      <c r="AU277" s="37"/>
      <c r="AV277" s="37"/>
      <c r="AW277" s="37"/>
    </row>
    <row r="278" spans="11:49" x14ac:dyDescent="0.2">
      <c r="K278" s="43"/>
      <c r="L278" s="43"/>
      <c r="M278" s="43"/>
      <c r="N278" s="43"/>
      <c r="O278" s="43"/>
      <c r="P278" s="43"/>
      <c r="Q278" s="43"/>
      <c r="R278" s="43"/>
      <c r="S278" s="43"/>
      <c r="T278" s="43"/>
      <c r="U278" s="43"/>
      <c r="V278" s="43"/>
      <c r="W278" s="43"/>
      <c r="X278" s="43"/>
      <c r="Y278" s="43"/>
      <c r="Z278" s="43"/>
      <c r="AA278" s="43"/>
      <c r="AB278" s="43"/>
      <c r="AC278" s="43"/>
      <c r="AD278" s="43"/>
      <c r="AE278" s="43"/>
      <c r="AF278" s="43"/>
      <c r="AG278" s="43"/>
      <c r="AH278" s="43"/>
      <c r="AI278" s="43"/>
      <c r="AJ278" s="43"/>
      <c r="AK278" s="43"/>
      <c r="AL278" s="43"/>
      <c r="AM278" s="43"/>
      <c r="AN278" s="43"/>
      <c r="AO278" s="43"/>
      <c r="AP278" s="43"/>
      <c r="AQ278" s="43"/>
      <c r="AR278" s="43"/>
      <c r="AS278" s="43"/>
      <c r="AT278" s="43"/>
      <c r="AU278" s="43"/>
      <c r="AV278" s="43"/>
      <c r="AW278" s="43"/>
    </row>
    <row r="279" spans="11:49" x14ac:dyDescent="0.2">
      <c r="K279" s="37"/>
      <c r="L279" s="37"/>
      <c r="M279" s="37"/>
      <c r="N279" s="37"/>
      <c r="O279" s="37"/>
      <c r="P279" s="37"/>
      <c r="Q279" s="37"/>
      <c r="R279" s="37"/>
      <c r="S279" s="37"/>
      <c r="T279" s="37"/>
      <c r="U279" s="37"/>
      <c r="V279" s="37"/>
      <c r="W279" s="37"/>
      <c r="X279" s="37"/>
      <c r="Y279" s="37"/>
      <c r="Z279" s="37"/>
      <c r="AA279" s="37"/>
      <c r="AB279" s="37"/>
      <c r="AC279" s="37"/>
      <c r="AD279" s="37"/>
      <c r="AE279" s="37"/>
      <c r="AF279" s="37"/>
      <c r="AG279" s="37"/>
      <c r="AH279" s="37"/>
      <c r="AI279" s="37"/>
      <c r="AJ279" s="37"/>
      <c r="AK279" s="37"/>
      <c r="AL279" s="37"/>
      <c r="AM279" s="37"/>
      <c r="AN279" s="37"/>
      <c r="AO279" s="37"/>
      <c r="AP279" s="37"/>
      <c r="AQ279" s="37"/>
      <c r="AR279" s="37"/>
      <c r="AS279" s="37"/>
      <c r="AT279" s="37"/>
      <c r="AU279" s="37"/>
      <c r="AV279" s="37"/>
      <c r="AW279" s="37"/>
    </row>
    <row r="280" spans="11:49" x14ac:dyDescent="0.2">
      <c r="K280" s="37"/>
      <c r="L280" s="37"/>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c r="AK280" s="37"/>
      <c r="AL280" s="37"/>
      <c r="AM280" s="37"/>
      <c r="AN280" s="37"/>
      <c r="AO280" s="37"/>
      <c r="AP280" s="37"/>
      <c r="AQ280" s="37"/>
      <c r="AR280" s="37"/>
      <c r="AS280" s="37"/>
      <c r="AT280" s="37"/>
      <c r="AU280" s="37"/>
      <c r="AV280" s="37"/>
      <c r="AW280" s="37"/>
    </row>
    <row r="281" spans="11:49" x14ac:dyDescent="0.2">
      <c r="K281" s="37"/>
      <c r="L281" s="37"/>
      <c r="M281" s="37"/>
      <c r="N281" s="37"/>
      <c r="O281" s="37"/>
      <c r="P281" s="37"/>
      <c r="Q281" s="37"/>
      <c r="R281" s="37"/>
      <c r="S281" s="37"/>
      <c r="T281" s="37"/>
      <c r="U281" s="37"/>
      <c r="V281" s="37"/>
      <c r="W281" s="37"/>
      <c r="X281" s="37"/>
      <c r="Y281" s="37"/>
      <c r="Z281" s="37"/>
      <c r="AA281" s="37"/>
      <c r="AB281" s="37"/>
      <c r="AC281" s="37"/>
      <c r="AD281" s="37"/>
      <c r="AE281" s="37"/>
      <c r="AF281" s="37"/>
      <c r="AG281" s="37"/>
      <c r="AH281" s="37"/>
      <c r="AI281" s="37"/>
      <c r="AJ281" s="37"/>
      <c r="AK281" s="37"/>
      <c r="AL281" s="37"/>
      <c r="AM281" s="37"/>
      <c r="AN281" s="37"/>
      <c r="AO281" s="37"/>
      <c r="AP281" s="37"/>
      <c r="AQ281" s="37"/>
      <c r="AR281" s="37"/>
      <c r="AS281" s="37"/>
      <c r="AT281" s="37"/>
      <c r="AU281" s="37"/>
      <c r="AV281" s="37"/>
      <c r="AW281" s="37"/>
    </row>
    <row r="282" spans="11:49" x14ac:dyDescent="0.2">
      <c r="K282" s="37"/>
      <c r="L282" s="37"/>
      <c r="M282" s="37"/>
      <c r="N282" s="37"/>
      <c r="O282" s="37"/>
      <c r="P282" s="37"/>
      <c r="Q282" s="37"/>
      <c r="R282" s="37"/>
      <c r="S282" s="37"/>
      <c r="T282" s="37"/>
      <c r="U282" s="37"/>
      <c r="V282" s="37"/>
      <c r="W282" s="37"/>
      <c r="X282" s="37"/>
      <c r="Y282" s="37"/>
      <c r="Z282" s="37"/>
      <c r="AA282" s="37"/>
      <c r="AB282" s="37"/>
      <c r="AC282" s="37"/>
      <c r="AD282" s="37"/>
      <c r="AE282" s="37"/>
      <c r="AF282" s="37"/>
      <c r="AG282" s="37"/>
      <c r="AH282" s="37"/>
      <c r="AI282" s="37"/>
      <c r="AJ282" s="37"/>
      <c r="AK282" s="37"/>
      <c r="AL282" s="37"/>
      <c r="AM282" s="37"/>
      <c r="AN282" s="37"/>
      <c r="AO282" s="37"/>
      <c r="AP282" s="37"/>
      <c r="AQ282" s="37"/>
      <c r="AR282" s="37"/>
      <c r="AS282" s="37"/>
      <c r="AT282" s="37"/>
      <c r="AU282" s="37"/>
      <c r="AV282" s="37"/>
      <c r="AW282" s="37"/>
    </row>
    <row r="283" spans="11:49" x14ac:dyDescent="0.2">
      <c r="K283" s="37"/>
      <c r="L283" s="37"/>
      <c r="M283" s="37"/>
      <c r="N283" s="37"/>
      <c r="O283" s="37"/>
      <c r="P283" s="37"/>
      <c r="Q283" s="37"/>
      <c r="R283" s="37"/>
      <c r="S283" s="37"/>
      <c r="T283" s="37"/>
      <c r="U283" s="37"/>
      <c r="V283" s="37"/>
      <c r="W283" s="37"/>
      <c r="X283" s="37"/>
      <c r="Y283" s="37"/>
      <c r="Z283" s="37"/>
      <c r="AA283" s="37"/>
      <c r="AB283" s="37"/>
      <c r="AC283" s="37"/>
      <c r="AD283" s="37"/>
      <c r="AE283" s="37"/>
      <c r="AF283" s="37"/>
      <c r="AG283" s="37"/>
      <c r="AH283" s="37"/>
      <c r="AI283" s="37"/>
      <c r="AJ283" s="37"/>
      <c r="AK283" s="37"/>
      <c r="AL283" s="37"/>
      <c r="AM283" s="37"/>
      <c r="AN283" s="37"/>
      <c r="AO283" s="37"/>
      <c r="AP283" s="37"/>
      <c r="AQ283" s="37"/>
      <c r="AR283" s="37"/>
      <c r="AS283" s="37"/>
      <c r="AT283" s="37"/>
      <c r="AU283" s="37"/>
      <c r="AV283" s="37"/>
      <c r="AW283" s="37"/>
    </row>
    <row r="284" spans="11:49" x14ac:dyDescent="0.2">
      <c r="K284" s="37"/>
      <c r="L284" s="37"/>
      <c r="M284" s="37"/>
      <c r="N284" s="37"/>
      <c r="O284" s="37"/>
      <c r="P284" s="37"/>
      <c r="Q284" s="37"/>
      <c r="R284" s="37"/>
      <c r="S284" s="37"/>
      <c r="T284" s="37"/>
      <c r="U284" s="37"/>
      <c r="V284" s="37"/>
      <c r="W284" s="37"/>
      <c r="X284" s="37"/>
      <c r="Y284" s="37"/>
      <c r="Z284" s="37"/>
      <c r="AA284" s="37"/>
      <c r="AB284" s="37"/>
      <c r="AC284" s="37"/>
      <c r="AD284" s="37"/>
      <c r="AE284" s="37"/>
      <c r="AF284" s="37"/>
      <c r="AG284" s="37"/>
      <c r="AH284" s="37"/>
      <c r="AI284" s="37"/>
      <c r="AJ284" s="37"/>
      <c r="AK284" s="37"/>
      <c r="AL284" s="37"/>
      <c r="AM284" s="37"/>
      <c r="AN284" s="37"/>
      <c r="AO284" s="37"/>
      <c r="AP284" s="37"/>
      <c r="AQ284" s="37"/>
      <c r="AR284" s="37"/>
      <c r="AS284" s="37"/>
      <c r="AT284" s="37"/>
      <c r="AU284" s="37"/>
      <c r="AV284" s="37"/>
      <c r="AW284" s="37"/>
    </row>
    <row r="285" spans="11:49" ht="93" customHeight="1" x14ac:dyDescent="0.2">
      <c r="K285" s="37"/>
      <c r="L285" s="37"/>
      <c r="M285" s="37"/>
      <c r="N285" s="37"/>
      <c r="O285" s="37"/>
      <c r="P285" s="37"/>
      <c r="Q285" s="37"/>
      <c r="R285" s="37"/>
      <c r="S285" s="37"/>
      <c r="T285" s="37"/>
      <c r="U285" s="37"/>
      <c r="V285" s="37"/>
      <c r="W285" s="37"/>
      <c r="X285" s="37"/>
      <c r="Y285" s="37"/>
      <c r="Z285" s="37"/>
      <c r="AA285" s="37"/>
      <c r="AB285" s="37"/>
      <c r="AC285" s="37"/>
      <c r="AD285" s="37"/>
      <c r="AE285" s="37"/>
      <c r="AF285" s="37"/>
      <c r="AG285" s="37"/>
      <c r="AH285" s="37"/>
      <c r="AI285" s="37"/>
      <c r="AJ285" s="37"/>
      <c r="AK285" s="37"/>
      <c r="AL285" s="37"/>
      <c r="AM285" s="37"/>
      <c r="AN285" s="37"/>
      <c r="AO285" s="37"/>
      <c r="AP285" s="37"/>
      <c r="AQ285" s="37"/>
      <c r="AR285" s="37"/>
      <c r="AS285" s="37"/>
      <c r="AT285" s="37"/>
      <c r="AU285" s="37"/>
      <c r="AV285" s="37"/>
      <c r="AW285" s="37"/>
    </row>
    <row r="286" spans="11:49" x14ac:dyDescent="0.2">
      <c r="K286" s="43"/>
      <c r="L286" s="43"/>
      <c r="M286" s="43"/>
      <c r="N286" s="43"/>
      <c r="O286" s="43"/>
      <c r="P286" s="43"/>
      <c r="Q286" s="43"/>
      <c r="R286" s="43"/>
      <c r="S286" s="43"/>
      <c r="T286" s="43"/>
      <c r="U286" s="43"/>
      <c r="V286" s="43"/>
      <c r="W286" s="43"/>
      <c r="X286" s="43"/>
      <c r="Y286" s="43"/>
      <c r="Z286" s="43"/>
      <c r="AA286" s="43"/>
      <c r="AB286" s="43"/>
      <c r="AC286" s="43"/>
      <c r="AD286" s="43"/>
      <c r="AE286" s="43"/>
      <c r="AF286" s="43"/>
      <c r="AG286" s="43"/>
      <c r="AH286" s="43"/>
      <c r="AI286" s="43"/>
      <c r="AJ286" s="43"/>
      <c r="AK286" s="43"/>
      <c r="AL286" s="43"/>
      <c r="AM286" s="43"/>
      <c r="AN286" s="43"/>
      <c r="AO286" s="43"/>
      <c r="AP286" s="43"/>
      <c r="AQ286" s="43"/>
      <c r="AR286" s="43"/>
      <c r="AS286" s="43"/>
      <c r="AT286" s="43"/>
      <c r="AU286" s="43"/>
      <c r="AV286" s="43"/>
      <c r="AW286" s="43"/>
    </row>
    <row r="287" spans="11:49" x14ac:dyDescent="0.2">
      <c r="K287" s="37"/>
      <c r="L287" s="37"/>
      <c r="M287" s="37"/>
      <c r="N287" s="37"/>
      <c r="O287" s="37"/>
      <c r="P287" s="37"/>
      <c r="Q287" s="37"/>
      <c r="R287" s="37"/>
      <c r="S287" s="37"/>
      <c r="T287" s="37"/>
      <c r="U287" s="37"/>
      <c r="V287" s="37"/>
      <c r="W287" s="37"/>
      <c r="X287" s="37"/>
      <c r="Y287" s="37"/>
      <c r="Z287" s="37"/>
      <c r="AA287" s="37"/>
      <c r="AB287" s="37"/>
      <c r="AC287" s="37"/>
      <c r="AD287" s="37"/>
      <c r="AE287" s="37"/>
      <c r="AF287" s="37"/>
      <c r="AG287" s="37"/>
      <c r="AH287" s="37"/>
      <c r="AI287" s="37"/>
      <c r="AJ287" s="37"/>
      <c r="AK287" s="37"/>
      <c r="AL287" s="37"/>
      <c r="AM287" s="37"/>
      <c r="AN287" s="37"/>
      <c r="AO287" s="37"/>
      <c r="AP287" s="37"/>
      <c r="AQ287" s="37"/>
      <c r="AR287" s="37"/>
      <c r="AS287" s="37"/>
      <c r="AT287" s="37"/>
      <c r="AU287" s="37"/>
      <c r="AV287" s="37"/>
      <c r="AW287" s="37"/>
    </row>
    <row r="288" spans="11:49" x14ac:dyDescent="0.2">
      <c r="K288" s="37"/>
      <c r="L288" s="37"/>
      <c r="M288" s="37"/>
      <c r="N288" s="37"/>
      <c r="O288" s="37"/>
      <c r="P288" s="37"/>
      <c r="Q288" s="37"/>
      <c r="R288" s="37"/>
      <c r="S288" s="37"/>
      <c r="T288" s="37"/>
      <c r="U288" s="37"/>
      <c r="V288" s="37"/>
      <c r="W288" s="37"/>
      <c r="X288" s="37"/>
      <c r="Y288" s="37"/>
      <c r="Z288" s="37"/>
      <c r="AA288" s="37"/>
      <c r="AB288" s="37"/>
      <c r="AC288" s="37"/>
      <c r="AD288" s="37"/>
      <c r="AE288" s="37"/>
      <c r="AF288" s="37"/>
      <c r="AG288" s="37"/>
      <c r="AH288" s="37"/>
      <c r="AI288" s="37"/>
      <c r="AJ288" s="37"/>
      <c r="AK288" s="37"/>
      <c r="AL288" s="37"/>
      <c r="AM288" s="37"/>
      <c r="AN288" s="37"/>
      <c r="AO288" s="37"/>
      <c r="AP288" s="37"/>
      <c r="AQ288" s="37"/>
      <c r="AR288" s="37"/>
      <c r="AS288" s="37"/>
      <c r="AT288" s="37"/>
      <c r="AU288" s="37"/>
      <c r="AV288" s="37"/>
      <c r="AW288" s="37"/>
    </row>
    <row r="289" spans="1:49" s="6" customFormat="1" ht="56.25" customHeight="1" x14ac:dyDescent="0.2">
      <c r="A289"/>
      <c r="B289" s="51"/>
      <c r="C289" s="508"/>
      <c r="F289" s="509"/>
      <c r="G289" s="319"/>
      <c r="H289" s="320"/>
      <c r="I289" s="319"/>
      <c r="J289" s="864"/>
      <c r="K289" s="188"/>
      <c r="L289" s="188"/>
      <c r="M289" s="188"/>
      <c r="N289" s="188"/>
      <c r="O289" s="188"/>
      <c r="P289" s="188"/>
      <c r="Q289" s="188"/>
      <c r="R289" s="188"/>
      <c r="S289" s="188"/>
      <c r="T289" s="188"/>
      <c r="U289" s="188"/>
      <c r="V289" s="188"/>
      <c r="W289" s="188"/>
      <c r="X289" s="188"/>
      <c r="Y289" s="188"/>
      <c r="Z289" s="188"/>
      <c r="AA289" s="188"/>
      <c r="AB289" s="188"/>
      <c r="AC289" s="188"/>
      <c r="AD289" s="188"/>
      <c r="AE289" s="188"/>
      <c r="AF289" s="188"/>
      <c r="AG289" s="188"/>
      <c r="AH289" s="188"/>
      <c r="AI289" s="188"/>
      <c r="AJ289" s="188"/>
      <c r="AK289" s="188"/>
      <c r="AL289" s="188"/>
      <c r="AM289" s="188"/>
      <c r="AN289" s="188"/>
      <c r="AO289" s="188"/>
      <c r="AP289" s="188"/>
      <c r="AQ289" s="188"/>
      <c r="AR289" s="188"/>
      <c r="AS289" s="188"/>
      <c r="AT289" s="188"/>
      <c r="AU289" s="188"/>
      <c r="AV289" s="188"/>
      <c r="AW289" s="188"/>
    </row>
    <row r="290" spans="1:49" x14ac:dyDescent="0.2">
      <c r="K290" s="43"/>
      <c r="L290" s="43"/>
      <c r="M290" s="43"/>
      <c r="N290" s="43"/>
      <c r="O290" s="43"/>
      <c r="P290" s="43"/>
      <c r="Q290" s="43"/>
      <c r="R290" s="43"/>
      <c r="S290" s="43"/>
      <c r="T290" s="43"/>
      <c r="U290" s="43"/>
      <c r="V290" s="43"/>
      <c r="W290" s="43"/>
      <c r="X290" s="43"/>
      <c r="Y290" s="43"/>
      <c r="Z290" s="43"/>
      <c r="AA290" s="43"/>
      <c r="AB290" s="43"/>
      <c r="AC290" s="43"/>
      <c r="AD290" s="43"/>
      <c r="AE290" s="43"/>
      <c r="AF290" s="43"/>
      <c r="AG290" s="43"/>
      <c r="AH290" s="43"/>
      <c r="AI290" s="43"/>
      <c r="AJ290" s="43"/>
      <c r="AK290" s="43"/>
      <c r="AL290" s="43"/>
      <c r="AM290" s="43"/>
      <c r="AN290" s="43"/>
      <c r="AO290" s="43"/>
      <c r="AP290" s="43"/>
      <c r="AQ290" s="43"/>
      <c r="AR290" s="37"/>
      <c r="AS290" s="37"/>
      <c r="AT290" s="37"/>
      <c r="AU290" s="37"/>
      <c r="AV290" s="37"/>
      <c r="AW290" s="37"/>
    </row>
    <row r="291" spans="1:49" x14ac:dyDescent="0.2">
      <c r="K291" s="43"/>
      <c r="L291" s="43"/>
      <c r="M291" s="43"/>
      <c r="N291" s="43"/>
      <c r="O291" s="43"/>
      <c r="P291" s="43"/>
      <c r="Q291" s="43"/>
      <c r="R291" s="43"/>
      <c r="S291" s="43"/>
      <c r="T291" s="43"/>
      <c r="U291" s="43"/>
      <c r="V291" s="43"/>
      <c r="W291" s="43"/>
      <c r="X291" s="43"/>
      <c r="Y291" s="43"/>
      <c r="Z291" s="43"/>
      <c r="AA291" s="43"/>
      <c r="AB291" s="43"/>
      <c r="AC291" s="43"/>
      <c r="AD291" s="43"/>
      <c r="AE291" s="43"/>
      <c r="AF291" s="43"/>
      <c r="AG291" s="43"/>
      <c r="AH291" s="43"/>
      <c r="AI291" s="43"/>
      <c r="AJ291" s="43"/>
      <c r="AK291" s="43"/>
      <c r="AL291" s="43"/>
      <c r="AM291" s="43"/>
      <c r="AN291" s="43"/>
      <c r="AO291" s="43"/>
      <c r="AP291" s="43"/>
      <c r="AQ291" s="43"/>
      <c r="AR291" s="37"/>
      <c r="AS291" s="37"/>
      <c r="AT291" s="37"/>
      <c r="AU291" s="37"/>
      <c r="AV291" s="37"/>
      <c r="AW291" s="37"/>
    </row>
    <row r="292" spans="1:49" x14ac:dyDescent="0.2">
      <c r="K292" s="43"/>
      <c r="L292" s="43"/>
      <c r="M292" s="43"/>
      <c r="N292" s="43"/>
      <c r="O292" s="43"/>
      <c r="P292" s="43"/>
      <c r="Q292" s="43"/>
      <c r="R292" s="43"/>
      <c r="S292" s="43"/>
      <c r="T292" s="43"/>
      <c r="U292" s="43"/>
      <c r="V292" s="43"/>
      <c r="W292" s="43"/>
      <c r="X292" s="43"/>
      <c r="Y292" s="43"/>
      <c r="Z292" s="43"/>
      <c r="AA292" s="43"/>
      <c r="AB292" s="43"/>
      <c r="AC292" s="43"/>
      <c r="AD292" s="43"/>
      <c r="AE292" s="43"/>
      <c r="AF292" s="43"/>
      <c r="AG292" s="43"/>
      <c r="AH292" s="43"/>
      <c r="AI292" s="43"/>
      <c r="AJ292" s="43"/>
      <c r="AK292" s="43"/>
      <c r="AL292" s="43"/>
      <c r="AM292" s="43"/>
      <c r="AN292" s="43"/>
      <c r="AO292" s="43"/>
      <c r="AP292" s="43"/>
      <c r="AQ292" s="43"/>
      <c r="AR292" s="37"/>
      <c r="AS292" s="37"/>
      <c r="AT292" s="37"/>
      <c r="AU292" s="37"/>
      <c r="AV292" s="37"/>
      <c r="AW292" s="37"/>
    </row>
    <row r="293" spans="1:49" x14ac:dyDescent="0.2">
      <c r="K293" s="43"/>
      <c r="L293" s="43"/>
      <c r="M293" s="43"/>
      <c r="N293" s="43"/>
      <c r="O293" s="43"/>
      <c r="P293" s="43"/>
      <c r="Q293" s="43"/>
      <c r="R293" s="43"/>
      <c r="S293" s="43"/>
      <c r="T293" s="43"/>
      <c r="U293" s="43"/>
      <c r="V293" s="43"/>
      <c r="W293" s="43"/>
      <c r="X293" s="43"/>
      <c r="Y293" s="43"/>
      <c r="Z293" s="43"/>
      <c r="AA293" s="43"/>
      <c r="AB293" s="43"/>
      <c r="AC293" s="43"/>
      <c r="AD293" s="43"/>
      <c r="AE293" s="43"/>
      <c r="AF293" s="43"/>
      <c r="AG293" s="43"/>
      <c r="AH293" s="43"/>
      <c r="AI293" s="43"/>
      <c r="AJ293" s="43"/>
      <c r="AK293" s="43"/>
      <c r="AL293" s="43"/>
      <c r="AM293" s="43"/>
      <c r="AN293" s="43"/>
      <c r="AO293" s="43"/>
      <c r="AP293" s="43"/>
      <c r="AQ293" s="43"/>
      <c r="AR293" s="37"/>
      <c r="AS293" s="37"/>
      <c r="AT293" s="37"/>
      <c r="AU293" s="37"/>
      <c r="AV293" s="37"/>
      <c r="AW293" s="37"/>
    </row>
    <row r="294" spans="1:49" x14ac:dyDescent="0.2">
      <c r="K294" s="43"/>
      <c r="L294" s="43"/>
      <c r="M294" s="43"/>
      <c r="N294" s="43"/>
      <c r="O294" s="43"/>
      <c r="P294" s="43"/>
      <c r="Q294" s="43"/>
      <c r="R294" s="43"/>
      <c r="S294" s="43"/>
      <c r="T294" s="43"/>
      <c r="U294" s="43"/>
      <c r="V294" s="43"/>
      <c r="W294" s="43"/>
      <c r="X294" s="43"/>
      <c r="Y294" s="43"/>
      <c r="Z294" s="43"/>
      <c r="AA294" s="43"/>
      <c r="AB294" s="43"/>
      <c r="AC294" s="43"/>
      <c r="AD294" s="43"/>
      <c r="AE294" s="43"/>
      <c r="AF294" s="43"/>
      <c r="AG294" s="43"/>
      <c r="AH294" s="43"/>
      <c r="AI294" s="43"/>
      <c r="AJ294" s="43"/>
      <c r="AK294" s="43"/>
      <c r="AL294" s="43"/>
      <c r="AM294" s="43"/>
      <c r="AN294" s="43"/>
      <c r="AO294" s="43"/>
      <c r="AP294" s="43"/>
      <c r="AQ294" s="43"/>
      <c r="AR294" s="37"/>
      <c r="AS294" s="37"/>
      <c r="AT294" s="37"/>
      <c r="AU294" s="37"/>
      <c r="AV294" s="37"/>
      <c r="AW294" s="37"/>
    </row>
    <row r="295" spans="1:49" x14ac:dyDescent="0.2">
      <c r="K295" s="43"/>
      <c r="L295" s="43"/>
      <c r="M295" s="43"/>
      <c r="N295" s="43"/>
      <c r="O295" s="43"/>
      <c r="P295" s="43"/>
      <c r="Q295" s="43"/>
      <c r="R295" s="43"/>
      <c r="S295" s="43"/>
      <c r="T295" s="43"/>
      <c r="U295" s="43"/>
      <c r="V295" s="43"/>
      <c r="W295" s="43"/>
      <c r="X295" s="43"/>
      <c r="Y295" s="43"/>
      <c r="Z295" s="43"/>
      <c r="AA295" s="43"/>
      <c r="AB295" s="43"/>
      <c r="AC295" s="43"/>
      <c r="AD295" s="43"/>
      <c r="AE295" s="43"/>
      <c r="AF295" s="43"/>
      <c r="AG295" s="43"/>
      <c r="AH295" s="43"/>
      <c r="AI295" s="43"/>
      <c r="AJ295" s="43"/>
      <c r="AK295" s="43"/>
      <c r="AL295" s="43"/>
      <c r="AM295" s="43"/>
      <c r="AN295" s="43"/>
      <c r="AO295" s="43"/>
      <c r="AP295" s="43"/>
      <c r="AQ295" s="43"/>
      <c r="AR295" s="37"/>
      <c r="AS295" s="37"/>
      <c r="AT295" s="37"/>
      <c r="AU295" s="37"/>
      <c r="AV295" s="37"/>
      <c r="AW295" s="37"/>
    </row>
    <row r="296" spans="1:49" x14ac:dyDescent="0.2">
      <c r="K296" s="43"/>
      <c r="L296" s="43"/>
      <c r="M296" s="43"/>
      <c r="N296" s="43"/>
      <c r="O296" s="43"/>
      <c r="P296" s="43"/>
      <c r="Q296" s="43"/>
      <c r="R296" s="43"/>
      <c r="S296" s="43"/>
      <c r="T296" s="43"/>
      <c r="U296" s="43"/>
      <c r="V296" s="43"/>
      <c r="W296" s="43"/>
      <c r="X296" s="43"/>
      <c r="Y296" s="43"/>
      <c r="Z296" s="43"/>
      <c r="AA296" s="43"/>
      <c r="AB296" s="43"/>
      <c r="AC296" s="43"/>
      <c r="AD296" s="43"/>
      <c r="AE296" s="43"/>
      <c r="AF296" s="43"/>
      <c r="AG296" s="43"/>
      <c r="AH296" s="43"/>
      <c r="AI296" s="43"/>
      <c r="AJ296" s="43"/>
      <c r="AK296" s="43"/>
      <c r="AL296" s="43"/>
      <c r="AM296" s="43"/>
      <c r="AN296" s="43"/>
      <c r="AO296" s="43"/>
      <c r="AP296" s="43"/>
      <c r="AQ296" s="43"/>
      <c r="AR296" s="37"/>
      <c r="AS296" s="37"/>
      <c r="AT296" s="37"/>
      <c r="AU296" s="37"/>
      <c r="AV296" s="37"/>
      <c r="AW296" s="37"/>
    </row>
    <row r="297" spans="1:49" x14ac:dyDescent="0.2">
      <c r="K297" s="43"/>
      <c r="L297" s="43"/>
      <c r="M297" s="43"/>
      <c r="N297" s="43"/>
      <c r="O297" s="43"/>
      <c r="P297" s="43"/>
      <c r="Q297" s="43"/>
      <c r="R297" s="43"/>
      <c r="S297" s="43"/>
      <c r="T297" s="43"/>
      <c r="U297" s="43"/>
      <c r="V297" s="43"/>
      <c r="W297" s="43"/>
      <c r="X297" s="43"/>
      <c r="Y297" s="43"/>
      <c r="Z297" s="43"/>
      <c r="AA297" s="43"/>
      <c r="AB297" s="43"/>
      <c r="AC297" s="43"/>
      <c r="AD297" s="43"/>
      <c r="AE297" s="43"/>
      <c r="AF297" s="43"/>
      <c r="AG297" s="43"/>
      <c r="AH297" s="43"/>
      <c r="AI297" s="43"/>
      <c r="AJ297" s="43"/>
      <c r="AK297" s="43"/>
      <c r="AL297" s="43"/>
      <c r="AM297" s="43"/>
      <c r="AN297" s="43"/>
      <c r="AO297" s="43"/>
      <c r="AP297" s="43"/>
      <c r="AQ297" s="43"/>
      <c r="AR297" s="37"/>
      <c r="AS297" s="37"/>
      <c r="AT297" s="37"/>
      <c r="AU297" s="37"/>
      <c r="AV297" s="37"/>
      <c r="AW297" s="37"/>
    </row>
    <row r="298" spans="1:49" x14ac:dyDescent="0.2">
      <c r="K298" s="43"/>
      <c r="L298" s="43"/>
      <c r="M298" s="43"/>
      <c r="N298" s="43"/>
      <c r="O298" s="43"/>
      <c r="P298" s="43"/>
      <c r="Q298" s="43"/>
      <c r="R298" s="43"/>
      <c r="S298" s="43"/>
      <c r="T298" s="43"/>
      <c r="U298" s="43"/>
      <c r="V298" s="43"/>
      <c r="W298" s="43"/>
      <c r="X298" s="43"/>
      <c r="Y298" s="43"/>
      <c r="Z298" s="43"/>
      <c r="AA298" s="43"/>
      <c r="AB298" s="43"/>
      <c r="AC298" s="43"/>
      <c r="AD298" s="43"/>
      <c r="AE298" s="43"/>
      <c r="AF298" s="43"/>
      <c r="AG298" s="43"/>
      <c r="AH298" s="43"/>
      <c r="AI298" s="43"/>
      <c r="AJ298" s="43"/>
      <c r="AK298" s="43"/>
      <c r="AL298" s="43"/>
      <c r="AM298" s="43"/>
      <c r="AN298" s="43"/>
      <c r="AO298" s="43"/>
      <c r="AP298" s="43"/>
      <c r="AQ298" s="43"/>
      <c r="AR298" s="37"/>
      <c r="AS298" s="37"/>
      <c r="AT298" s="37"/>
      <c r="AU298" s="37"/>
      <c r="AV298" s="37"/>
      <c r="AW298" s="37"/>
    </row>
    <row r="299" spans="1:49" x14ac:dyDescent="0.2">
      <c r="K299" s="43"/>
      <c r="L299" s="43"/>
      <c r="M299" s="43"/>
      <c r="N299" s="43"/>
      <c r="O299" s="43"/>
      <c r="P299" s="43"/>
      <c r="Q299" s="43"/>
      <c r="R299" s="43"/>
      <c r="S299" s="43"/>
      <c r="T299" s="43"/>
      <c r="U299" s="43"/>
      <c r="V299" s="43"/>
      <c r="W299" s="43"/>
      <c r="X299" s="43"/>
      <c r="Y299" s="43"/>
      <c r="Z299" s="43"/>
      <c r="AA299" s="43"/>
      <c r="AB299" s="43"/>
      <c r="AC299" s="43"/>
      <c r="AD299" s="43"/>
      <c r="AE299" s="43"/>
      <c r="AF299" s="43"/>
      <c r="AG299" s="43"/>
      <c r="AH299" s="43"/>
      <c r="AI299" s="43"/>
      <c r="AJ299" s="43"/>
      <c r="AK299" s="43"/>
      <c r="AL299" s="43"/>
      <c r="AM299" s="43"/>
      <c r="AN299" s="43"/>
      <c r="AO299" s="43"/>
      <c r="AP299" s="43"/>
      <c r="AQ299" s="43"/>
      <c r="AR299" s="37"/>
      <c r="AS299" s="37"/>
      <c r="AT299" s="37"/>
      <c r="AU299" s="37"/>
      <c r="AV299" s="37"/>
      <c r="AW299" s="37"/>
    </row>
    <row r="300" spans="1:49" x14ac:dyDescent="0.2">
      <c r="K300" s="43"/>
      <c r="L300" s="43"/>
      <c r="M300" s="43"/>
      <c r="N300" s="43"/>
      <c r="O300" s="43"/>
      <c r="P300" s="43"/>
      <c r="Q300" s="43"/>
      <c r="R300" s="43"/>
      <c r="S300" s="43"/>
      <c r="T300" s="43"/>
      <c r="U300" s="43"/>
      <c r="V300" s="43"/>
      <c r="W300" s="43"/>
      <c r="X300" s="43"/>
      <c r="Y300" s="43"/>
      <c r="Z300" s="43"/>
      <c r="AA300" s="43"/>
      <c r="AB300" s="43"/>
      <c r="AC300" s="43"/>
      <c r="AD300" s="43"/>
      <c r="AE300" s="43"/>
      <c r="AF300" s="43"/>
      <c r="AG300" s="43"/>
      <c r="AH300" s="43"/>
      <c r="AI300" s="43"/>
      <c r="AJ300" s="43"/>
      <c r="AK300" s="43"/>
      <c r="AL300" s="43"/>
      <c r="AM300" s="43"/>
      <c r="AN300" s="43"/>
      <c r="AO300" s="43"/>
      <c r="AP300" s="43"/>
      <c r="AQ300" s="43"/>
      <c r="AR300" s="43"/>
      <c r="AS300" s="43"/>
      <c r="AT300" s="43"/>
      <c r="AU300" s="43"/>
      <c r="AV300" s="43"/>
      <c r="AW300" s="43"/>
    </row>
    <row r="301" spans="1:49" ht="12.75" customHeight="1" x14ac:dyDescent="0.2">
      <c r="K301" s="52"/>
      <c r="L301" s="52"/>
      <c r="M301" s="52"/>
      <c r="N301" s="52"/>
      <c r="O301" s="52"/>
      <c r="P301" s="52"/>
      <c r="Q301" s="52"/>
      <c r="R301" s="52"/>
      <c r="S301" s="52"/>
      <c r="T301" s="52"/>
      <c r="U301" s="52"/>
      <c r="V301" s="52"/>
      <c r="W301" s="52"/>
      <c r="X301" s="52"/>
      <c r="Y301" s="52"/>
      <c r="Z301" s="52"/>
      <c r="AA301" s="52"/>
      <c r="AB301" s="52"/>
      <c r="AC301" s="52"/>
      <c r="AD301" s="52"/>
      <c r="AE301" s="52"/>
      <c r="AF301" s="52"/>
      <c r="AG301" s="52"/>
      <c r="AH301" s="52"/>
      <c r="AI301" s="52"/>
      <c r="AJ301" s="52"/>
      <c r="AK301" s="52"/>
      <c r="AL301" s="52"/>
      <c r="AM301" s="52"/>
      <c r="AN301" s="52"/>
      <c r="AO301" s="52"/>
      <c r="AP301" s="52"/>
      <c r="AQ301" s="52"/>
      <c r="AR301" s="52"/>
      <c r="AS301" s="52"/>
      <c r="AT301" s="52"/>
      <c r="AU301" s="52"/>
      <c r="AV301" s="52"/>
      <c r="AW301" s="52"/>
    </row>
    <row r="302" spans="1:49" ht="12.75" customHeight="1" x14ac:dyDescent="0.2">
      <c r="K302" s="34"/>
      <c r="L302" s="34"/>
      <c r="M302" s="34"/>
      <c r="N302" s="34"/>
      <c r="O302" s="34"/>
      <c r="P302" s="34"/>
      <c r="Q302" s="34"/>
      <c r="R302" s="34"/>
      <c r="S302" s="34"/>
      <c r="T302" s="34"/>
      <c r="U302" s="34"/>
      <c r="V302" s="34"/>
      <c r="W302" s="34"/>
      <c r="X302" s="34"/>
      <c r="Y302" s="34"/>
      <c r="Z302" s="34"/>
      <c r="AA302" s="34"/>
      <c r="AB302" s="34"/>
      <c r="AC302" s="34"/>
      <c r="AD302" s="34"/>
      <c r="AE302" s="34"/>
      <c r="AF302" s="34"/>
      <c r="AG302" s="34"/>
      <c r="AH302" s="34"/>
      <c r="AI302" s="34"/>
      <c r="AJ302" s="34"/>
      <c r="AK302" s="34"/>
      <c r="AL302" s="34"/>
      <c r="AM302" s="34"/>
      <c r="AN302" s="34"/>
      <c r="AO302" s="34"/>
      <c r="AP302" s="34"/>
      <c r="AQ302" s="34"/>
      <c r="AR302" s="34"/>
      <c r="AS302" s="34"/>
      <c r="AT302" s="34"/>
      <c r="AU302" s="34"/>
      <c r="AV302" s="34"/>
      <c r="AW302" s="34"/>
    </row>
    <row r="303" spans="1:49" ht="12.75" customHeight="1" x14ac:dyDescent="0.2">
      <c r="K303" s="52"/>
      <c r="L303" s="52"/>
      <c r="M303" s="52"/>
      <c r="N303" s="52"/>
      <c r="O303" s="52"/>
      <c r="P303" s="52"/>
      <c r="Q303" s="52"/>
      <c r="R303" s="52"/>
      <c r="S303" s="52"/>
      <c r="T303" s="52"/>
      <c r="U303" s="52"/>
      <c r="V303" s="52"/>
      <c r="W303" s="52"/>
      <c r="X303" s="52"/>
      <c r="Y303" s="52"/>
      <c r="Z303" s="52"/>
      <c r="AA303" s="52"/>
      <c r="AB303" s="52"/>
      <c r="AC303" s="52"/>
      <c r="AD303" s="52"/>
      <c r="AE303" s="52"/>
      <c r="AF303" s="52"/>
      <c r="AG303" s="52"/>
      <c r="AH303" s="52"/>
      <c r="AI303" s="52"/>
      <c r="AJ303" s="52"/>
      <c r="AK303" s="52"/>
      <c r="AL303" s="52"/>
      <c r="AM303" s="52"/>
      <c r="AN303" s="52"/>
      <c r="AO303" s="52"/>
      <c r="AP303" s="52"/>
      <c r="AQ303" s="52"/>
      <c r="AR303" s="52"/>
      <c r="AS303" s="52"/>
      <c r="AT303" s="52"/>
      <c r="AU303" s="52"/>
      <c r="AV303" s="52"/>
      <c r="AW303" s="52"/>
    </row>
  </sheetData>
  <sheetProtection algorithmName="SHA-512" hashValue="irvUj1hgmSbHwmJ/N62WW1UFsz5eh4XDikLvOiRLVIcIZLYwU79T3Cnja6wjngN0UjcVSlJckjaJZ6jAsOxt6Q==" saltValue="xwYMh6D8gzOrbLneEjjB0Q==" spinCount="100000" sheet="1" objects="1" scenarios="1"/>
  <dataConsolidate/>
  <mergeCells count="87">
    <mergeCell ref="D62:F62"/>
    <mergeCell ref="E64:F64"/>
    <mergeCell ref="E66:F66"/>
    <mergeCell ref="E68:F68"/>
    <mergeCell ref="E70:F70"/>
    <mergeCell ref="E27:F27"/>
    <mergeCell ref="E60:F60"/>
    <mergeCell ref="D52:F52"/>
    <mergeCell ref="E54:F54"/>
    <mergeCell ref="E56:F56"/>
    <mergeCell ref="E58:F58"/>
    <mergeCell ref="C29:F29"/>
    <mergeCell ref="E105:F105"/>
    <mergeCell ref="D97:F97"/>
    <mergeCell ref="D72:F72"/>
    <mergeCell ref="E74:F74"/>
    <mergeCell ref="D75:F75"/>
    <mergeCell ref="E114:F114"/>
    <mergeCell ref="B121:H123"/>
    <mergeCell ref="D113:F113"/>
    <mergeCell ref="D31:F31"/>
    <mergeCell ref="C93:F93"/>
    <mergeCell ref="D82:F82"/>
    <mergeCell ref="E84:F84"/>
    <mergeCell ref="E99:F99"/>
    <mergeCell ref="C50:F50"/>
    <mergeCell ref="C95:F95"/>
    <mergeCell ref="E33:F33"/>
    <mergeCell ref="E35:F35"/>
    <mergeCell ref="D109:F109"/>
    <mergeCell ref="E111:F111"/>
    <mergeCell ref="C80:F80"/>
    <mergeCell ref="D103:F103"/>
    <mergeCell ref="AR3:AR5"/>
    <mergeCell ref="AS3:AS5"/>
    <mergeCell ref="C9:F9"/>
    <mergeCell ref="C39:F39"/>
    <mergeCell ref="D41:F41"/>
    <mergeCell ref="E37:F37"/>
    <mergeCell ref="D11:F11"/>
    <mergeCell ref="E13:F13"/>
    <mergeCell ref="D17:F17"/>
    <mergeCell ref="E19:F19"/>
    <mergeCell ref="C15:F15"/>
    <mergeCell ref="C7:F7"/>
    <mergeCell ref="C8:F8"/>
    <mergeCell ref="E21:F21"/>
    <mergeCell ref="E23:F23"/>
    <mergeCell ref="D25:F25"/>
    <mergeCell ref="AV3:AV5"/>
    <mergeCell ref="AW3:AW5"/>
    <mergeCell ref="AC3:AC5"/>
    <mergeCell ref="AD3:AD5"/>
    <mergeCell ref="AE3:AE5"/>
    <mergeCell ref="AF3:AF5"/>
    <mergeCell ref="AG3:AG5"/>
    <mergeCell ref="AH3:AH5"/>
    <mergeCell ref="AT3:AT5"/>
    <mergeCell ref="AI3:AI5"/>
    <mergeCell ref="AJ3:AJ5"/>
    <mergeCell ref="AK3:AK5"/>
    <mergeCell ref="AL3:AL5"/>
    <mergeCell ref="AM3:AM5"/>
    <mergeCell ref="AN3:AN5"/>
    <mergeCell ref="AO3:AO5"/>
    <mergeCell ref="C1:J1"/>
    <mergeCell ref="AU3:AU5"/>
    <mergeCell ref="T3:T5"/>
    <mergeCell ref="U3:U5"/>
    <mergeCell ref="V3:V5"/>
    <mergeCell ref="N3:N5"/>
    <mergeCell ref="O3:O5"/>
    <mergeCell ref="P3:P5"/>
    <mergeCell ref="W3:W5"/>
    <mergeCell ref="X3:X5"/>
    <mergeCell ref="Y3:Y5"/>
    <mergeCell ref="Z3:Z5"/>
    <mergeCell ref="AA3:AA5"/>
    <mergeCell ref="AB3:AB5"/>
    <mergeCell ref="AP3:AP5"/>
    <mergeCell ref="AQ3:AQ5"/>
    <mergeCell ref="Q3:Q5"/>
    <mergeCell ref="R3:R5"/>
    <mergeCell ref="S3:S5"/>
    <mergeCell ref="K3:K5"/>
    <mergeCell ref="L3:L5"/>
    <mergeCell ref="M3:M5"/>
  </mergeCells>
  <pageMargins left="0.59055118110236215" right="0.39370078740157483" top="0.59055118110236215" bottom="0.39370078740157483" header="0.19685039370078741" footer="0.19685039370078741"/>
  <pageSetup paperSize="9" scale="91" fitToHeight="0" orientation="portrait" blackAndWhite="1" useFirstPageNumber="1" r:id="rId1"/>
  <headerFooter alignWithMargins="0">
    <oddHeader>&amp;C2-&amp;P</oddHeader>
  </headerFooter>
  <rowBreaks count="1" manualBreakCount="1">
    <brk id="88" max="9"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11660-C5D3-4DE9-829B-6EE9519FB031}">
  <sheetPr codeName="Sheet14">
    <tabColor theme="3" tint="0.59999389629810485"/>
    <pageSetUpPr fitToPage="1"/>
  </sheetPr>
  <dimension ref="A1:BB100"/>
  <sheetViews>
    <sheetView showGridLines="0" view="pageBreakPreview" zoomScale="115" zoomScaleNormal="85" zoomScaleSheetLayoutView="115" workbookViewId="0">
      <selection activeCell="L27" sqref="L27"/>
    </sheetView>
  </sheetViews>
  <sheetFormatPr defaultColWidth="9.140625" defaultRowHeight="12.75" x14ac:dyDescent="0.2"/>
  <cols>
    <col min="1" max="1" width="11.28515625" style="148" customWidth="1"/>
    <col min="2" max="2" width="7.42578125" style="164" customWidth="1"/>
    <col min="3" max="3" width="3.7109375" style="164" customWidth="1"/>
    <col min="4" max="5" width="3.7109375" style="59" customWidth="1"/>
    <col min="6" max="6" width="30.7109375" style="165" customWidth="1"/>
    <col min="7" max="7" width="7.5703125" style="349" customWidth="1"/>
    <col min="8" max="8" width="8.28515625" style="349" customWidth="1"/>
    <col min="9" max="9" width="10.7109375" style="318" customWidth="1"/>
    <col min="10" max="10" width="15.7109375" style="878" customWidth="1"/>
    <col min="11" max="16384" width="9.140625" style="59"/>
  </cols>
  <sheetData>
    <row r="1" spans="1:10" x14ac:dyDescent="0.2">
      <c r="A1" s="24" t="str">
        <f>Defaults!A16</f>
        <v>SCHEDULE NO 4:</v>
      </c>
      <c r="B1" s="147"/>
      <c r="C1" s="1026" t="str">
        <f>Defaults!B16</f>
        <v>STRUCTURAL AND BUILDING RELATED REPAIR WORK: HARRY MOLTENO LIBRARY</v>
      </c>
      <c r="D1" s="1026"/>
      <c r="E1" s="1026"/>
      <c r="F1" s="1026"/>
      <c r="G1" s="1026"/>
      <c r="H1" s="1026"/>
      <c r="I1" s="1026"/>
      <c r="J1" s="1026"/>
    </row>
    <row r="2" spans="1:10" x14ac:dyDescent="0.2">
      <c r="A2" s="534"/>
      <c r="B2" s="147"/>
      <c r="C2" s="149"/>
      <c r="D2" s="81"/>
      <c r="E2" s="81"/>
      <c r="F2" s="81"/>
      <c r="G2" s="517"/>
      <c r="H2" s="517"/>
      <c r="I2" s="517"/>
      <c r="J2" s="872"/>
    </row>
    <row r="3" spans="1:10" ht="12.75" customHeight="1" x14ac:dyDescent="0.2">
      <c r="A3" s="150" t="s">
        <v>138</v>
      </c>
      <c r="B3" s="151"/>
      <c r="C3" s="151"/>
      <c r="D3" s="152"/>
      <c r="E3" s="152"/>
      <c r="F3" s="153"/>
      <c r="G3" s="301"/>
      <c r="H3" s="302"/>
      <c r="I3" s="321"/>
      <c r="J3" s="852"/>
    </row>
    <row r="4" spans="1:10" x14ac:dyDescent="0.2">
      <c r="A4" s="166" t="s">
        <v>488</v>
      </c>
      <c r="B4" s="167" t="s">
        <v>18</v>
      </c>
      <c r="C4" s="167"/>
      <c r="D4" s="194"/>
      <c r="E4" s="194"/>
      <c r="F4" s="195" t="s">
        <v>19</v>
      </c>
      <c r="G4" s="303" t="s">
        <v>489</v>
      </c>
      <c r="H4" s="304" t="s">
        <v>490</v>
      </c>
      <c r="I4" s="322" t="s">
        <v>491</v>
      </c>
      <c r="J4" s="853" t="s">
        <v>20</v>
      </c>
    </row>
    <row r="5" spans="1:10" x14ac:dyDescent="0.2">
      <c r="A5" s="154" t="s">
        <v>492</v>
      </c>
      <c r="B5" s="155" t="s">
        <v>493</v>
      </c>
      <c r="C5" s="155"/>
      <c r="D5" s="156"/>
      <c r="E5" s="156"/>
      <c r="F5" s="157"/>
      <c r="G5" s="305"/>
      <c r="H5" s="306" t="s">
        <v>494</v>
      </c>
      <c r="I5" s="323" t="str">
        <f>IF(C5&gt;0,IF(OR(LEFT(#REF!,1)=".",AND(#REF!&gt;0,#REF!&lt;2)),VLOOKUP(A5,#REF!,2,FALSE),IF(OR(LEFT(A5,1)=".",AND(A5&gt;0,A5&lt;2)),VLOOKUP(B5,#REF!,2,FALSE),VLOOKUP(B5,#REF!,2,FALSE))),"")</f>
        <v/>
      </c>
      <c r="J5" s="854"/>
    </row>
    <row r="6" spans="1:10" x14ac:dyDescent="0.2">
      <c r="A6" s="535"/>
      <c r="B6" s="536"/>
      <c r="C6" s="147"/>
      <c r="D6" s="194"/>
      <c r="E6" s="194"/>
      <c r="F6" s="537"/>
      <c r="G6" s="538"/>
      <c r="H6" s="338"/>
      <c r="I6" s="302"/>
      <c r="J6" s="873"/>
    </row>
    <row r="7" spans="1:10" ht="27.75" customHeight="1" x14ac:dyDescent="0.2">
      <c r="A7" s="539"/>
      <c r="B7" s="158"/>
      <c r="C7" s="1093" t="s">
        <v>701</v>
      </c>
      <c r="D7" s="1094"/>
      <c r="E7" s="1094"/>
      <c r="F7" s="1095"/>
      <c r="G7" s="540"/>
      <c r="H7" s="339"/>
      <c r="I7" s="304"/>
      <c r="J7" s="874"/>
    </row>
    <row r="8" spans="1:10" ht="13.5" customHeight="1" x14ac:dyDescent="0.2">
      <c r="A8" s="539"/>
      <c r="B8" s="158"/>
      <c r="C8" s="541"/>
      <c r="D8" s="542"/>
      <c r="E8" s="542"/>
      <c r="F8" s="542"/>
      <c r="G8" s="543"/>
      <c r="H8" s="339"/>
      <c r="I8" s="304"/>
      <c r="J8" s="874"/>
    </row>
    <row r="9" spans="1:10" ht="12.75" customHeight="1" x14ac:dyDescent="0.2">
      <c r="A9" s="539"/>
      <c r="B9" s="158">
        <v>400</v>
      </c>
      <c r="C9" s="1096" t="s">
        <v>702</v>
      </c>
      <c r="D9" s="1097"/>
      <c r="E9" s="1097"/>
      <c r="F9" s="1098"/>
      <c r="G9" s="544"/>
      <c r="H9" s="339"/>
      <c r="I9" s="304"/>
      <c r="J9" s="874"/>
    </row>
    <row r="10" spans="1:10" x14ac:dyDescent="0.2">
      <c r="A10" s="539"/>
      <c r="B10" s="158"/>
      <c r="C10" s="147"/>
      <c r="D10" s="194"/>
      <c r="E10" s="194"/>
      <c r="F10" s="534"/>
      <c r="G10" s="545"/>
      <c r="H10" s="339"/>
      <c r="I10" s="304"/>
      <c r="J10" s="874"/>
    </row>
    <row r="11" spans="1:10" x14ac:dyDescent="0.2">
      <c r="A11" s="546"/>
      <c r="B11" s="33">
        <f>INT(MAX($B$9:B10))+1</f>
        <v>401</v>
      </c>
      <c r="C11" s="1104" t="s">
        <v>930</v>
      </c>
      <c r="D11" s="1105"/>
      <c r="E11" s="1105"/>
      <c r="F11" s="1106"/>
      <c r="G11" s="472"/>
      <c r="H11" s="340"/>
      <c r="I11" s="341"/>
      <c r="J11" s="875"/>
    </row>
    <row r="12" spans="1:10" x14ac:dyDescent="0.2">
      <c r="A12" s="547"/>
      <c r="B12" s="294"/>
      <c r="C12" s="89"/>
      <c r="D12" s="89"/>
      <c r="E12" s="89"/>
      <c r="F12" s="548"/>
      <c r="G12" s="549"/>
      <c r="H12" s="344"/>
      <c r="I12" s="345"/>
      <c r="J12" s="876"/>
    </row>
    <row r="13" spans="1:10" s="387" customFormat="1" ht="25.5" customHeight="1" x14ac:dyDescent="0.2">
      <c r="A13" s="550" t="s">
        <v>705</v>
      </c>
      <c r="B13" s="158">
        <f>MAX($B$11:B12)+0.01</f>
        <v>401.01</v>
      </c>
      <c r="C13" s="1099" t="s">
        <v>706</v>
      </c>
      <c r="D13" s="1100"/>
      <c r="E13" s="1100"/>
      <c r="F13" s="1101"/>
      <c r="G13" s="551"/>
      <c r="H13" s="343"/>
      <c r="I13" s="341"/>
      <c r="J13" s="875"/>
    </row>
    <row r="14" spans="1:10" s="387" customFormat="1" x14ac:dyDescent="0.2">
      <c r="A14" s="552"/>
      <c r="B14" s="158"/>
      <c r="C14" s="553"/>
      <c r="D14" s="554"/>
      <c r="E14" s="554"/>
      <c r="F14" s="555"/>
      <c r="G14" s="551"/>
      <c r="H14" s="343"/>
      <c r="I14" s="341"/>
      <c r="J14" s="875"/>
    </row>
    <row r="15" spans="1:10" s="387" customFormat="1" ht="26.25" customHeight="1" x14ac:dyDescent="0.2">
      <c r="A15" s="552"/>
      <c r="B15" s="158"/>
      <c r="C15" s="556" t="s">
        <v>495</v>
      </c>
      <c r="D15" s="1102" t="s">
        <v>707</v>
      </c>
      <c r="E15" s="1102"/>
      <c r="F15" s="1103"/>
      <c r="G15" s="551"/>
      <c r="H15" s="343"/>
      <c r="I15" s="341"/>
      <c r="J15" s="875"/>
    </row>
    <row r="16" spans="1:10" s="387" customFormat="1" x14ac:dyDescent="0.2">
      <c r="A16" s="552"/>
      <c r="B16" s="158"/>
      <c r="C16" s="553"/>
      <c r="D16" s="1107"/>
      <c r="E16" s="1107"/>
      <c r="F16" s="1108"/>
      <c r="G16" s="551"/>
      <c r="H16" s="343"/>
      <c r="I16" s="341"/>
      <c r="J16" s="875"/>
    </row>
    <row r="17" spans="1:10" s="387" customFormat="1" ht="38.25" customHeight="1" x14ac:dyDescent="0.2">
      <c r="A17" s="552"/>
      <c r="B17" s="158"/>
      <c r="C17" s="553"/>
      <c r="D17" s="559" t="s">
        <v>495</v>
      </c>
      <c r="E17" s="1102" t="s">
        <v>988</v>
      </c>
      <c r="F17" s="1109"/>
      <c r="G17" s="560" t="s">
        <v>506</v>
      </c>
      <c r="H17" s="343">
        <v>30</v>
      </c>
      <c r="I17" s="898"/>
      <c r="J17" s="875">
        <f>H17*I17</f>
        <v>0</v>
      </c>
    </row>
    <row r="18" spans="1:10" s="387" customFormat="1" ht="11.25" customHeight="1" x14ac:dyDescent="0.2">
      <c r="A18" s="561"/>
      <c r="B18" s="562"/>
      <c r="C18" s="553"/>
      <c r="D18" s="559"/>
      <c r="E18" s="557"/>
      <c r="F18" s="563"/>
      <c r="G18" s="492"/>
      <c r="H18" s="342"/>
      <c r="I18" s="564"/>
      <c r="J18" s="877"/>
    </row>
    <row r="19" spans="1:10" s="387" customFormat="1" x14ac:dyDescent="0.2">
      <c r="A19" s="71" t="s">
        <v>512</v>
      </c>
      <c r="B19" s="158">
        <f>INT(MAX(B$9:B17))+1</f>
        <v>402</v>
      </c>
      <c r="C19" s="1081" t="s">
        <v>708</v>
      </c>
      <c r="D19" s="1082"/>
      <c r="E19" s="1082"/>
      <c r="F19" s="1083"/>
      <c r="G19" s="565"/>
      <c r="H19" s="566"/>
      <c r="I19" s="347"/>
      <c r="J19" s="875"/>
    </row>
    <row r="20" spans="1:10" s="387" customFormat="1" x14ac:dyDescent="0.2">
      <c r="A20" s="567"/>
      <c r="B20" s="158"/>
      <c r="C20" s="568"/>
      <c r="D20" s="557"/>
      <c r="E20" s="557"/>
      <c r="F20" s="558"/>
      <c r="G20" s="565"/>
      <c r="H20" s="566"/>
      <c r="I20" s="347"/>
      <c r="J20" s="875"/>
    </row>
    <row r="21" spans="1:10" s="387" customFormat="1" x14ac:dyDescent="0.2">
      <c r="A21" s="71"/>
      <c r="B21" s="158">
        <f>MAX($B$11:B20)+0.01</f>
        <v>402.01</v>
      </c>
      <c r="C21" s="1081" t="s">
        <v>709</v>
      </c>
      <c r="D21" s="1082"/>
      <c r="E21" s="1082"/>
      <c r="F21" s="1083"/>
      <c r="G21" s="565"/>
      <c r="H21" s="566"/>
      <c r="I21" s="347"/>
      <c r="J21" s="875"/>
    </row>
    <row r="22" spans="1:10" s="387" customFormat="1" x14ac:dyDescent="0.2">
      <c r="A22" s="567"/>
      <c r="B22" s="158"/>
      <c r="C22" s="568"/>
      <c r="D22" s="557"/>
      <c r="E22" s="557"/>
      <c r="F22" s="558"/>
      <c r="G22" s="565"/>
      <c r="H22" s="566"/>
      <c r="I22" s="347"/>
      <c r="J22" s="875"/>
    </row>
    <row r="23" spans="1:10" s="385" customFormat="1" x14ac:dyDescent="0.2">
      <c r="A23" s="569"/>
      <c r="B23" s="158"/>
      <c r="C23" s="556" t="s">
        <v>495</v>
      </c>
      <c r="D23" s="1075" t="s">
        <v>946</v>
      </c>
      <c r="E23" s="1075"/>
      <c r="F23" s="1080"/>
      <c r="G23" s="467" t="s">
        <v>511</v>
      </c>
      <c r="H23" s="572">
        <v>20</v>
      </c>
      <c r="I23" s="897"/>
      <c r="J23" s="875">
        <f>H23*I23</f>
        <v>0</v>
      </c>
    </row>
    <row r="24" spans="1:10" s="385" customFormat="1" x14ac:dyDescent="0.2">
      <c r="A24" s="569"/>
      <c r="B24" s="158"/>
      <c r="C24" s="573"/>
      <c r="D24" s="506"/>
      <c r="E24" s="506"/>
      <c r="F24" s="574"/>
      <c r="G24" s="467"/>
      <c r="H24" s="572"/>
      <c r="I24" s="309"/>
      <c r="J24" s="878"/>
    </row>
    <row r="25" spans="1:10" s="385" customFormat="1" x14ac:dyDescent="0.2">
      <c r="A25" s="569"/>
      <c r="B25" s="158"/>
      <c r="C25" s="556" t="s">
        <v>496</v>
      </c>
      <c r="D25" s="1075" t="s">
        <v>947</v>
      </c>
      <c r="E25" s="1075"/>
      <c r="F25" s="1080"/>
      <c r="G25" s="467" t="s">
        <v>511</v>
      </c>
      <c r="H25" s="572">
        <v>2</v>
      </c>
      <c r="I25" s="897"/>
      <c r="J25" s="875">
        <f>H25*I25</f>
        <v>0</v>
      </c>
    </row>
    <row r="26" spans="1:10" s="385" customFormat="1" x14ac:dyDescent="0.2">
      <c r="A26" s="569"/>
      <c r="B26" s="158"/>
      <c r="C26" s="573"/>
      <c r="D26" s="506"/>
      <c r="E26" s="506"/>
      <c r="F26" s="574"/>
      <c r="G26" s="467"/>
      <c r="H26" s="572"/>
      <c r="I26" s="309"/>
      <c r="J26" s="878"/>
    </row>
    <row r="27" spans="1:10" s="385" customFormat="1" x14ac:dyDescent="0.2">
      <c r="A27" s="569"/>
      <c r="B27" s="158"/>
      <c r="C27" s="556" t="s">
        <v>497</v>
      </c>
      <c r="D27" s="1075" t="s">
        <v>710</v>
      </c>
      <c r="E27" s="1075"/>
      <c r="F27" s="1080"/>
      <c r="G27" s="467" t="s">
        <v>686</v>
      </c>
      <c r="H27" s="572">
        <v>1</v>
      </c>
      <c r="I27" s="897"/>
      <c r="J27" s="875">
        <f>H27*I27</f>
        <v>0</v>
      </c>
    </row>
    <row r="28" spans="1:10" s="385" customFormat="1" x14ac:dyDescent="0.2">
      <c r="A28" s="569"/>
      <c r="B28" s="158"/>
      <c r="C28" s="556"/>
      <c r="D28" s="570"/>
      <c r="E28" s="570"/>
      <c r="F28" s="571"/>
      <c r="G28" s="467"/>
      <c r="H28" s="572"/>
      <c r="I28" s="309"/>
      <c r="J28" s="878"/>
    </row>
    <row r="29" spans="1:10" s="385" customFormat="1" x14ac:dyDescent="0.2">
      <c r="A29" s="569"/>
      <c r="B29" s="158"/>
      <c r="C29" s="556" t="s">
        <v>498</v>
      </c>
      <c r="D29" s="1075" t="s">
        <v>711</v>
      </c>
      <c r="E29" s="1075"/>
      <c r="F29" s="1080"/>
      <c r="G29" s="467" t="s">
        <v>511</v>
      </c>
      <c r="H29" s="572">
        <v>50</v>
      </c>
      <c r="I29" s="897"/>
      <c r="J29" s="875">
        <f>H29*I29</f>
        <v>0</v>
      </c>
    </row>
    <row r="30" spans="1:10" s="385" customFormat="1" x14ac:dyDescent="0.2">
      <c r="A30" s="569"/>
      <c r="B30" s="158"/>
      <c r="C30" s="556"/>
      <c r="D30" s="570"/>
      <c r="E30" s="570"/>
      <c r="F30" s="571"/>
      <c r="G30" s="467"/>
      <c r="H30" s="572"/>
      <c r="I30" s="309"/>
      <c r="J30" s="878"/>
    </row>
    <row r="31" spans="1:10" s="385" customFormat="1" ht="12.6" customHeight="1" x14ac:dyDescent="0.2">
      <c r="A31" s="163" t="s">
        <v>533</v>
      </c>
      <c r="B31" s="158">
        <f>INT(MAX(B$9:B30))+1</f>
        <v>403</v>
      </c>
      <c r="C31" s="1081" t="s">
        <v>712</v>
      </c>
      <c r="D31" s="1082"/>
      <c r="E31" s="1082"/>
      <c r="F31" s="1083"/>
      <c r="G31" s="467"/>
      <c r="H31" s="572"/>
      <c r="I31" s="309"/>
      <c r="J31" s="878"/>
    </row>
    <row r="32" spans="1:10" s="385" customFormat="1" x14ac:dyDescent="0.2">
      <c r="A32" s="569"/>
      <c r="B32" s="158"/>
      <c r="C32" s="556"/>
      <c r="D32" s="570"/>
      <c r="E32" s="570"/>
      <c r="F32" s="571"/>
      <c r="G32" s="467"/>
      <c r="H32" s="572"/>
      <c r="I32" s="309"/>
      <c r="J32" s="878"/>
    </row>
    <row r="33" spans="1:10" s="385" customFormat="1" x14ac:dyDescent="0.2">
      <c r="A33" s="569"/>
      <c r="B33" s="158">
        <f>MAX($B$11:B32)+0.01</f>
        <v>403.01</v>
      </c>
      <c r="C33" s="1081" t="s">
        <v>713</v>
      </c>
      <c r="D33" s="1082"/>
      <c r="E33" s="1082"/>
      <c r="F33" s="1083"/>
      <c r="G33" s="467"/>
      <c r="H33" s="572"/>
      <c r="I33" s="309"/>
      <c r="J33" s="878"/>
    </row>
    <row r="34" spans="1:10" s="385" customFormat="1" x14ac:dyDescent="0.2">
      <c r="A34" s="569"/>
      <c r="B34" s="158"/>
      <c r="C34" s="556"/>
      <c r="D34" s="570"/>
      <c r="E34" s="570"/>
      <c r="F34" s="571"/>
      <c r="G34" s="467"/>
      <c r="H34" s="572"/>
      <c r="I34" s="309"/>
      <c r="J34" s="878"/>
    </row>
    <row r="35" spans="1:10" s="385" customFormat="1" ht="39" customHeight="1" x14ac:dyDescent="0.2">
      <c r="A35" s="569"/>
      <c r="B35" s="158"/>
      <c r="C35" s="556" t="s">
        <v>495</v>
      </c>
      <c r="D35" s="1075" t="s">
        <v>714</v>
      </c>
      <c r="E35" s="1075"/>
      <c r="F35" s="1080"/>
      <c r="G35" s="560" t="s">
        <v>506</v>
      </c>
      <c r="H35" s="572">
        <v>30</v>
      </c>
      <c r="I35" s="897"/>
      <c r="J35" s="875">
        <f>H35*I35</f>
        <v>0</v>
      </c>
    </row>
    <row r="36" spans="1:10" s="385" customFormat="1" x14ac:dyDescent="0.2">
      <c r="A36" s="575"/>
      <c r="B36" s="294"/>
      <c r="C36" s="491"/>
      <c r="D36" s="570"/>
      <c r="E36" s="570"/>
      <c r="F36" s="576"/>
      <c r="G36" s="467"/>
      <c r="H36" s="577"/>
      <c r="I36" s="310"/>
      <c r="J36" s="879"/>
    </row>
    <row r="37" spans="1:10" s="385" customFormat="1" ht="26.25" customHeight="1" x14ac:dyDescent="0.2">
      <c r="A37" s="569"/>
      <c r="B37" s="158"/>
      <c r="C37" s="556" t="s">
        <v>496</v>
      </c>
      <c r="D37" s="1075" t="s">
        <v>945</v>
      </c>
      <c r="E37" s="1075"/>
      <c r="F37" s="1080"/>
      <c r="G37" s="560" t="s">
        <v>506</v>
      </c>
      <c r="H37" s="572">
        <v>30</v>
      </c>
      <c r="I37" s="897"/>
      <c r="J37" s="875">
        <f>H37*I37</f>
        <v>0</v>
      </c>
    </row>
    <row r="38" spans="1:10" s="90" customFormat="1" x14ac:dyDescent="0.2">
      <c r="A38" s="569"/>
      <c r="B38" s="158"/>
      <c r="C38" s="556"/>
      <c r="D38" s="570"/>
      <c r="E38" s="570"/>
      <c r="F38" s="571"/>
      <c r="G38" s="467"/>
      <c r="H38" s="572"/>
      <c r="I38" s="309"/>
      <c r="J38" s="878"/>
    </row>
    <row r="39" spans="1:10" s="385" customFormat="1" x14ac:dyDescent="0.2">
      <c r="A39" s="163"/>
      <c r="B39" s="158">
        <f>INT(MAX(B$9:B38))+1</f>
        <v>404</v>
      </c>
      <c r="C39" s="1081" t="s">
        <v>931</v>
      </c>
      <c r="D39" s="1082"/>
      <c r="E39" s="1082"/>
      <c r="F39" s="1083"/>
      <c r="G39" s="467"/>
      <c r="H39" s="572"/>
      <c r="I39" s="309"/>
      <c r="J39" s="878"/>
    </row>
    <row r="40" spans="1:10" s="90" customFormat="1" x14ac:dyDescent="0.2">
      <c r="A40" s="575"/>
      <c r="B40" s="294"/>
      <c r="C40" s="578"/>
      <c r="D40" s="570"/>
      <c r="E40" s="570"/>
      <c r="F40" s="579"/>
      <c r="G40" s="467"/>
      <c r="H40" s="580"/>
      <c r="I40" s="310"/>
      <c r="J40" s="880"/>
    </row>
    <row r="41" spans="1:10" s="385" customFormat="1" ht="41.45" customHeight="1" x14ac:dyDescent="0.2">
      <c r="A41" s="569"/>
      <c r="B41" s="158"/>
      <c r="C41" s="556" t="s">
        <v>495</v>
      </c>
      <c r="D41" s="1075" t="s">
        <v>932</v>
      </c>
      <c r="E41" s="1075"/>
      <c r="F41" s="1080"/>
      <c r="G41" s="560" t="s">
        <v>511</v>
      </c>
      <c r="H41" s="572">
        <v>15</v>
      </c>
      <c r="I41" s="897"/>
      <c r="J41" s="875">
        <f>H41*I41</f>
        <v>0</v>
      </c>
    </row>
    <row r="42" spans="1:10" s="90" customFormat="1" x14ac:dyDescent="0.2">
      <c r="A42" s="575"/>
      <c r="B42" s="294"/>
      <c r="C42" s="578"/>
      <c r="D42" s="570"/>
      <c r="E42" s="570"/>
      <c r="F42" s="579"/>
      <c r="G42" s="467"/>
      <c r="H42" s="580"/>
      <c r="I42" s="310"/>
      <c r="J42" s="880"/>
    </row>
    <row r="43" spans="1:10" s="385" customFormat="1" ht="12.6" customHeight="1" x14ac:dyDescent="0.2">
      <c r="A43" s="163"/>
      <c r="B43" s="158">
        <f>INT(MAX(B$9:B42))+1</f>
        <v>405</v>
      </c>
      <c r="C43" s="1081" t="s">
        <v>936</v>
      </c>
      <c r="D43" s="1082"/>
      <c r="E43" s="1082"/>
      <c r="F43" s="1083"/>
      <c r="G43" s="467"/>
      <c r="H43" s="572"/>
      <c r="I43" s="309"/>
      <c r="J43" s="878"/>
    </row>
    <row r="44" spans="1:10" s="90" customFormat="1" x14ac:dyDescent="0.2">
      <c r="A44" s="575"/>
      <c r="B44" s="294"/>
      <c r="C44" s="578"/>
      <c r="D44" s="570"/>
      <c r="E44" s="570"/>
      <c r="F44" s="579"/>
      <c r="G44" s="467"/>
      <c r="H44" s="580"/>
      <c r="I44" s="310"/>
      <c r="J44" s="880"/>
    </row>
    <row r="45" spans="1:10" s="385" customFormat="1" ht="66" customHeight="1" x14ac:dyDescent="0.2">
      <c r="A45" s="569"/>
      <c r="B45" s="158"/>
      <c r="C45" s="556" t="s">
        <v>495</v>
      </c>
      <c r="D45" s="1075" t="s">
        <v>937</v>
      </c>
      <c r="E45" s="1075"/>
      <c r="F45" s="1080"/>
      <c r="G45" s="560" t="s">
        <v>511</v>
      </c>
      <c r="H45" s="572">
        <v>15</v>
      </c>
      <c r="I45" s="897"/>
      <c r="J45" s="875">
        <f>H45*I45</f>
        <v>0</v>
      </c>
    </row>
    <row r="46" spans="1:10" s="90" customFormat="1" ht="55.5" customHeight="1" x14ac:dyDescent="0.2">
      <c r="A46" s="569"/>
      <c r="B46" s="158"/>
      <c r="C46" s="556"/>
      <c r="D46" s="570"/>
      <c r="E46" s="570"/>
      <c r="F46" s="571"/>
      <c r="G46" s="467"/>
      <c r="H46" s="572"/>
      <c r="I46" s="582"/>
      <c r="J46" s="878"/>
    </row>
    <row r="47" spans="1:10" s="160" customFormat="1" x14ac:dyDescent="0.2">
      <c r="A47" s="159"/>
      <c r="B47" s="1085" t="s">
        <v>499</v>
      </c>
      <c r="C47" s="1086"/>
      <c r="D47" s="1086"/>
      <c r="E47" s="1086"/>
      <c r="F47" s="1086"/>
      <c r="G47" s="1086"/>
      <c r="H47" s="1086"/>
      <c r="I47" s="1086"/>
      <c r="J47" s="881"/>
    </row>
    <row r="48" spans="1:10" s="160" customFormat="1" ht="12.75" customHeight="1" x14ac:dyDescent="0.2">
      <c r="A48" s="161"/>
      <c r="B48" s="1087"/>
      <c r="C48" s="1088"/>
      <c r="D48" s="1088"/>
      <c r="E48" s="1088"/>
      <c r="F48" s="1088"/>
      <c r="G48" s="1088"/>
      <c r="H48" s="1088"/>
      <c r="I48" s="1088"/>
      <c r="J48" s="882">
        <f>SUM(J11:J45)</f>
        <v>0</v>
      </c>
    </row>
    <row r="49" spans="1:10" s="160" customFormat="1" ht="12.75" customHeight="1" x14ac:dyDescent="0.2">
      <c r="A49" s="162"/>
      <c r="B49" s="1089"/>
      <c r="C49" s="1090"/>
      <c r="D49" s="1090"/>
      <c r="E49" s="1090"/>
      <c r="F49" s="1090"/>
      <c r="G49" s="1090"/>
      <c r="H49" s="1090"/>
      <c r="I49" s="1090"/>
      <c r="J49" s="883"/>
    </row>
    <row r="50" spans="1:10" s="160" customFormat="1" ht="12.75" customHeight="1" x14ac:dyDescent="0.2">
      <c r="A50" s="159"/>
      <c r="B50" s="1085" t="s">
        <v>500</v>
      </c>
      <c r="C50" s="1086"/>
      <c r="D50" s="1086"/>
      <c r="E50" s="1086"/>
      <c r="F50" s="1086"/>
      <c r="G50" s="1086"/>
      <c r="H50" s="1086"/>
      <c r="I50" s="1086"/>
      <c r="J50" s="882"/>
    </row>
    <row r="51" spans="1:10" s="160" customFormat="1" ht="12.75" customHeight="1" x14ac:dyDescent="0.2">
      <c r="A51" s="161"/>
      <c r="B51" s="1087"/>
      <c r="C51" s="1088"/>
      <c r="D51" s="1088"/>
      <c r="E51" s="1088"/>
      <c r="F51" s="1088"/>
      <c r="G51" s="1088"/>
      <c r="H51" s="1088"/>
      <c r="I51" s="1088"/>
      <c r="J51" s="882">
        <f>J48</f>
        <v>0</v>
      </c>
    </row>
    <row r="52" spans="1:10" s="160" customFormat="1" ht="12.75" customHeight="1" x14ac:dyDescent="0.2">
      <c r="A52" s="162"/>
      <c r="B52" s="1091"/>
      <c r="C52" s="1092"/>
      <c r="D52" s="1092"/>
      <c r="E52" s="1092"/>
      <c r="F52" s="1092"/>
      <c r="G52" s="1092"/>
      <c r="H52" s="1092"/>
      <c r="I52" s="1092"/>
      <c r="J52" s="883"/>
    </row>
    <row r="53" spans="1:10" s="90" customFormat="1" x14ac:dyDescent="0.2">
      <c r="A53" s="569"/>
      <c r="B53" s="158"/>
      <c r="C53" s="556"/>
      <c r="D53" s="570"/>
      <c r="E53" s="570"/>
      <c r="F53" s="581"/>
      <c r="G53" s="467"/>
      <c r="H53" s="572"/>
      <c r="I53" s="309"/>
      <c r="J53" s="884"/>
    </row>
    <row r="54" spans="1:10" s="385" customFormat="1" x14ac:dyDescent="0.2">
      <c r="A54" s="163" t="s">
        <v>715</v>
      </c>
      <c r="B54" s="158">
        <f>INT(MAX(B$9:B52))+1</f>
        <v>406</v>
      </c>
      <c r="C54" s="1081" t="s">
        <v>716</v>
      </c>
      <c r="D54" s="1082"/>
      <c r="E54" s="1082"/>
      <c r="F54" s="1083"/>
      <c r="G54" s="467"/>
      <c r="H54" s="572"/>
      <c r="I54" s="572"/>
      <c r="J54" s="885"/>
    </row>
    <row r="55" spans="1:10" s="385" customFormat="1" x14ac:dyDescent="0.2">
      <c r="A55" s="569"/>
      <c r="B55" s="158"/>
      <c r="C55" s="556"/>
      <c r="D55" s="570"/>
      <c r="E55" s="570"/>
      <c r="F55" s="571"/>
      <c r="G55" s="467"/>
      <c r="H55" s="572"/>
      <c r="I55" s="572"/>
      <c r="J55" s="885"/>
    </row>
    <row r="56" spans="1:10" s="385" customFormat="1" x14ac:dyDescent="0.2">
      <c r="A56" s="569"/>
      <c r="B56" s="158">
        <f>MAX($B$11:B55)+0.01</f>
        <v>406.01</v>
      </c>
      <c r="C56" s="1081" t="s">
        <v>717</v>
      </c>
      <c r="D56" s="1082"/>
      <c r="E56" s="1082"/>
      <c r="F56" s="1083"/>
      <c r="G56" s="467"/>
      <c r="H56" s="572"/>
      <c r="I56" s="583"/>
      <c r="J56" s="886"/>
    </row>
    <row r="57" spans="1:10" s="385" customFormat="1" x14ac:dyDescent="0.2">
      <c r="A57" s="569"/>
      <c r="B57" s="158"/>
      <c r="C57" s="556"/>
      <c r="D57" s="570"/>
      <c r="E57" s="570"/>
      <c r="F57" s="571"/>
      <c r="G57" s="467"/>
      <c r="H57" s="572"/>
      <c r="I57" s="583"/>
      <c r="J57" s="886"/>
    </row>
    <row r="58" spans="1:10" s="385" customFormat="1" x14ac:dyDescent="0.2">
      <c r="A58" s="569"/>
      <c r="B58" s="158"/>
      <c r="C58" s="556" t="s">
        <v>495</v>
      </c>
      <c r="D58" s="1075" t="s">
        <v>718</v>
      </c>
      <c r="E58" s="1075"/>
      <c r="F58" s="1080"/>
      <c r="G58" s="467" t="s">
        <v>511</v>
      </c>
      <c r="H58" s="572">
        <v>20</v>
      </c>
      <c r="I58" s="895"/>
      <c r="J58" s="876">
        <f>H58*I58</f>
        <v>0</v>
      </c>
    </row>
    <row r="59" spans="1:10" s="385" customFormat="1" x14ac:dyDescent="0.2">
      <c r="A59" s="569"/>
      <c r="B59" s="158"/>
      <c r="C59" s="556"/>
      <c r="D59" s="570"/>
      <c r="E59" s="570"/>
      <c r="F59" s="571"/>
      <c r="G59" s="467"/>
      <c r="H59" s="572"/>
      <c r="I59" s="583"/>
      <c r="J59" s="886"/>
    </row>
    <row r="60" spans="1:10" s="385" customFormat="1" x14ac:dyDescent="0.2">
      <c r="A60" s="569"/>
      <c r="B60" s="158"/>
      <c r="C60" s="556" t="s">
        <v>496</v>
      </c>
      <c r="D60" s="1075" t="s">
        <v>719</v>
      </c>
      <c r="E60" s="1075"/>
      <c r="F60" s="1080"/>
      <c r="G60" s="467" t="s">
        <v>511</v>
      </c>
      <c r="H60" s="572">
        <v>10</v>
      </c>
      <c r="I60" s="895"/>
      <c r="J60" s="876">
        <f>H60*I60</f>
        <v>0</v>
      </c>
    </row>
    <row r="61" spans="1:10" s="160" customFormat="1" ht="12.75" customHeight="1" x14ac:dyDescent="0.2">
      <c r="A61" s="569"/>
      <c r="B61" s="158"/>
      <c r="C61" s="556"/>
      <c r="D61" s="570"/>
      <c r="E61" s="570"/>
      <c r="F61" s="571"/>
      <c r="G61" s="467"/>
      <c r="H61" s="572"/>
      <c r="I61" s="583"/>
      <c r="J61" s="886"/>
    </row>
    <row r="62" spans="1:10" s="385" customFormat="1" x14ac:dyDescent="0.2">
      <c r="A62" s="569"/>
      <c r="B62" s="158">
        <f>MAX($B$11:B56)+0.01</f>
        <v>406.02</v>
      </c>
      <c r="C62" s="1081" t="s">
        <v>720</v>
      </c>
      <c r="D62" s="1082"/>
      <c r="E62" s="1082"/>
      <c r="F62" s="1083"/>
      <c r="G62" s="467"/>
      <c r="H62" s="572"/>
      <c r="I62" s="583"/>
      <c r="J62" s="886"/>
    </row>
    <row r="63" spans="1:10" s="385" customFormat="1" ht="12.6" customHeight="1" x14ac:dyDescent="0.2">
      <c r="A63" s="569"/>
      <c r="B63" s="158"/>
      <c r="C63" s="556"/>
      <c r="D63" s="570"/>
      <c r="E63" s="570"/>
      <c r="F63" s="571"/>
      <c r="G63" s="467"/>
      <c r="H63" s="572"/>
      <c r="I63" s="583"/>
      <c r="J63" s="886"/>
    </row>
    <row r="64" spans="1:10" s="385" customFormat="1" ht="12.6" customHeight="1" x14ac:dyDescent="0.2">
      <c r="A64" s="569"/>
      <c r="B64" s="158"/>
      <c r="C64" s="556" t="s">
        <v>495</v>
      </c>
      <c r="D64" s="1075" t="s">
        <v>721</v>
      </c>
      <c r="E64" s="1075"/>
      <c r="F64" s="1080"/>
      <c r="G64" s="560" t="s">
        <v>506</v>
      </c>
      <c r="H64" s="572">
        <v>20</v>
      </c>
      <c r="I64" s="895"/>
      <c r="J64" s="876">
        <f>H64*I64</f>
        <v>0</v>
      </c>
    </row>
    <row r="65" spans="1:10" s="385" customFormat="1" x14ac:dyDescent="0.2">
      <c r="A65" s="575"/>
      <c r="B65" s="294"/>
      <c r="C65" s="491"/>
      <c r="D65" s="570"/>
      <c r="E65" s="570"/>
      <c r="F65" s="576"/>
      <c r="G65" s="467"/>
      <c r="H65" s="577"/>
      <c r="I65" s="583"/>
      <c r="J65" s="886"/>
    </row>
    <row r="66" spans="1:10" s="385" customFormat="1" ht="14.25" x14ac:dyDescent="0.2">
      <c r="A66" s="569"/>
      <c r="B66" s="158"/>
      <c r="C66" s="556" t="s">
        <v>496</v>
      </c>
      <c r="D66" s="1075" t="s">
        <v>944</v>
      </c>
      <c r="E66" s="1075"/>
      <c r="F66" s="1080"/>
      <c r="G66" s="560" t="s">
        <v>506</v>
      </c>
      <c r="H66" s="572">
        <v>20</v>
      </c>
      <c r="I66" s="895"/>
      <c r="J66" s="876">
        <f>H66*I66</f>
        <v>0</v>
      </c>
    </row>
    <row r="67" spans="1:10" s="385" customFormat="1" x14ac:dyDescent="0.2">
      <c r="A67" s="569"/>
      <c r="B67" s="158"/>
      <c r="C67" s="487"/>
      <c r="D67" s="570"/>
      <c r="E67" s="570"/>
      <c r="F67" s="571"/>
      <c r="G67" s="467"/>
      <c r="H67" s="583"/>
      <c r="I67" s="583"/>
      <c r="J67" s="886"/>
    </row>
    <row r="68" spans="1:10" s="385" customFormat="1" ht="12.6" customHeight="1" x14ac:dyDescent="0.2">
      <c r="A68" s="569"/>
      <c r="B68" s="158">
        <f>INT(MAX(B$9:B67))+1</f>
        <v>407</v>
      </c>
      <c r="C68" s="1081" t="s">
        <v>722</v>
      </c>
      <c r="D68" s="1082"/>
      <c r="E68" s="1082"/>
      <c r="F68" s="1083"/>
      <c r="G68" s="467"/>
      <c r="H68" s="572"/>
      <c r="I68" s="583"/>
      <c r="J68" s="886"/>
    </row>
    <row r="69" spans="1:10" s="385" customFormat="1" x14ac:dyDescent="0.2">
      <c r="A69" s="569"/>
      <c r="B69" s="158"/>
      <c r="C69" s="556"/>
      <c r="D69" s="570"/>
      <c r="E69" s="570"/>
      <c r="F69" s="571"/>
      <c r="G69" s="467"/>
      <c r="H69" s="572"/>
      <c r="I69" s="583"/>
      <c r="J69" s="886"/>
    </row>
    <row r="70" spans="1:10" s="385" customFormat="1" x14ac:dyDescent="0.2">
      <c r="A70" s="569"/>
      <c r="B70" s="158">
        <f>MAX($B$11:B69)+0.01</f>
        <v>407.01</v>
      </c>
      <c r="C70" s="1081" t="s">
        <v>723</v>
      </c>
      <c r="D70" s="1082"/>
      <c r="E70" s="1082"/>
      <c r="F70" s="1083"/>
      <c r="G70" s="467"/>
      <c r="H70" s="572"/>
      <c r="I70" s="583"/>
      <c r="J70" s="886"/>
    </row>
    <row r="71" spans="1:10" s="385" customFormat="1" ht="12.6" customHeight="1" x14ac:dyDescent="0.2">
      <c r="A71" s="569"/>
      <c r="B71" s="158"/>
      <c r="C71" s="556"/>
      <c r="D71" s="1075"/>
      <c r="E71" s="1075"/>
      <c r="F71" s="1080"/>
      <c r="G71" s="467"/>
      <c r="H71" s="572"/>
      <c r="I71" s="583"/>
      <c r="J71" s="886"/>
    </row>
    <row r="72" spans="1:10" s="385" customFormat="1" ht="25.35" customHeight="1" x14ac:dyDescent="0.2">
      <c r="A72" s="569"/>
      <c r="B72" s="158"/>
      <c r="C72" s="556" t="s">
        <v>495</v>
      </c>
      <c r="D72" s="1075" t="s">
        <v>724</v>
      </c>
      <c r="E72" s="1075"/>
      <c r="F72" s="1080"/>
      <c r="G72" s="467" t="s">
        <v>511</v>
      </c>
      <c r="H72" s="572">
        <v>50</v>
      </c>
      <c r="I72" s="895"/>
      <c r="J72" s="876">
        <f>H72*I72</f>
        <v>0</v>
      </c>
    </row>
    <row r="73" spans="1:10" s="90" customFormat="1" x14ac:dyDescent="0.2">
      <c r="A73" s="569"/>
      <c r="B73" s="158"/>
      <c r="C73" s="487"/>
      <c r="D73" s="570"/>
      <c r="E73" s="570"/>
      <c r="F73" s="571"/>
      <c r="G73" s="467"/>
      <c r="H73" s="583"/>
      <c r="I73" s="583"/>
      <c r="J73" s="886"/>
    </row>
    <row r="74" spans="1:10" s="385" customFormat="1" ht="12.6" customHeight="1" x14ac:dyDescent="0.2">
      <c r="A74" s="569"/>
      <c r="B74" s="158">
        <f>INT(MAX(B$9:B73))+1</f>
        <v>408</v>
      </c>
      <c r="C74" s="1081" t="s">
        <v>933</v>
      </c>
      <c r="D74" s="1082"/>
      <c r="E74" s="1082"/>
      <c r="F74" s="1083"/>
      <c r="G74" s="467"/>
      <c r="H74" s="572"/>
      <c r="I74" s="583"/>
      <c r="J74" s="886"/>
    </row>
    <row r="75" spans="1:10" s="90" customFormat="1" x14ac:dyDescent="0.2">
      <c r="A75" s="569"/>
      <c r="B75" s="158"/>
      <c r="C75" s="556"/>
      <c r="D75" s="570"/>
      <c r="E75" s="570"/>
      <c r="F75" s="581"/>
      <c r="G75" s="467"/>
      <c r="H75" s="572"/>
      <c r="I75" s="583"/>
      <c r="J75" s="886"/>
    </row>
    <row r="76" spans="1:10" s="385" customFormat="1" x14ac:dyDescent="0.2">
      <c r="A76" s="569"/>
      <c r="B76" s="158">
        <f>MAX($B$11:B75)+0.01</f>
        <v>408.01</v>
      </c>
      <c r="C76" s="1081" t="s">
        <v>934</v>
      </c>
      <c r="D76" s="1082"/>
      <c r="E76" s="1082"/>
      <c r="F76" s="1083"/>
      <c r="G76" s="467"/>
      <c r="H76" s="572"/>
      <c r="I76" s="583"/>
      <c r="J76" s="886"/>
    </row>
    <row r="77" spans="1:10" s="90" customFormat="1" x14ac:dyDescent="0.2">
      <c r="A77" s="584"/>
      <c r="B77" s="562"/>
      <c r="C77" s="491"/>
      <c r="D77" s="570"/>
      <c r="E77" s="570"/>
      <c r="F77" s="585"/>
      <c r="G77" s="467"/>
      <c r="H77" s="577"/>
      <c r="I77" s="583"/>
      <c r="J77" s="886"/>
    </row>
    <row r="78" spans="1:10" s="385" customFormat="1" ht="39.75" customHeight="1" x14ac:dyDescent="0.2">
      <c r="A78" s="569"/>
      <c r="B78" s="158"/>
      <c r="C78" s="556" t="s">
        <v>495</v>
      </c>
      <c r="D78" s="1075" t="s">
        <v>935</v>
      </c>
      <c r="E78" s="1075"/>
      <c r="F78" s="1080"/>
      <c r="G78" s="357" t="s">
        <v>521</v>
      </c>
      <c r="H78" s="572">
        <v>10</v>
      </c>
      <c r="I78" s="895"/>
      <c r="J78" s="876">
        <f>H78*I78</f>
        <v>0</v>
      </c>
    </row>
    <row r="79" spans="1:10" s="90" customFormat="1" x14ac:dyDescent="0.2">
      <c r="A79" s="584"/>
      <c r="B79" s="562"/>
      <c r="C79" s="491"/>
      <c r="D79" s="570"/>
      <c r="E79" s="570"/>
      <c r="F79" s="585"/>
      <c r="G79" s="467"/>
      <c r="H79" s="577"/>
      <c r="I79" s="583"/>
      <c r="J79" s="886"/>
    </row>
    <row r="80" spans="1:10" s="385" customFormat="1" ht="12.6" customHeight="1" x14ac:dyDescent="0.2">
      <c r="A80" s="163"/>
      <c r="B80" s="158">
        <f>INT(MAX(B$9:B79))+1</f>
        <v>409</v>
      </c>
      <c r="C80" s="1081" t="s">
        <v>939</v>
      </c>
      <c r="D80" s="1082"/>
      <c r="E80" s="1082"/>
      <c r="F80" s="1083"/>
      <c r="G80" s="467"/>
      <c r="H80" s="572"/>
      <c r="I80" s="583"/>
      <c r="J80" s="886"/>
    </row>
    <row r="81" spans="1:54" s="90" customFormat="1" x14ac:dyDescent="0.2">
      <c r="A81" s="569"/>
      <c r="B81" s="158"/>
      <c r="C81" s="556"/>
      <c r="D81" s="570"/>
      <c r="E81" s="570"/>
      <c r="F81" s="581"/>
      <c r="G81" s="467"/>
      <c r="H81" s="572"/>
      <c r="I81" s="583"/>
      <c r="J81" s="886"/>
    </row>
    <row r="82" spans="1:54" s="376" customFormat="1" x14ac:dyDescent="0.2">
      <c r="A82" s="222" t="s">
        <v>526</v>
      </c>
      <c r="B82" s="471"/>
      <c r="C82" s="482" t="s">
        <v>495</v>
      </c>
      <c r="D82" s="993" t="s">
        <v>527</v>
      </c>
      <c r="E82" s="993"/>
      <c r="F82" s="1058"/>
      <c r="G82" s="298"/>
      <c r="H82" s="299" t="str">
        <f>IF($G82="","",SUM(K82:YV82))</f>
        <v/>
      </c>
      <c r="I82" s="894"/>
      <c r="J82" s="870"/>
      <c r="K82" s="375"/>
      <c r="L82" s="375"/>
      <c r="M82" s="375"/>
      <c r="N82" s="375"/>
      <c r="O82" s="375"/>
      <c r="P82" s="375"/>
      <c r="Q82" s="375"/>
      <c r="R82" s="375"/>
      <c r="S82" s="375"/>
      <c r="T82" s="375"/>
      <c r="U82" s="375"/>
      <c r="V82" s="375"/>
      <c r="W82" s="375"/>
      <c r="X82" s="375"/>
      <c r="Y82" s="375"/>
      <c r="Z82" s="375"/>
      <c r="AA82" s="375"/>
      <c r="AB82" s="375"/>
      <c r="AC82" s="375"/>
      <c r="AD82" s="375"/>
      <c r="AE82" s="375"/>
      <c r="AF82" s="375"/>
      <c r="AG82" s="375"/>
      <c r="AH82" s="375"/>
      <c r="AI82" s="375"/>
      <c r="AJ82" s="375"/>
      <c r="AK82" s="375"/>
      <c r="AL82" s="375"/>
      <c r="AM82" s="375"/>
      <c r="AN82" s="375"/>
      <c r="AO82" s="375"/>
      <c r="AP82" s="375"/>
      <c r="AQ82" s="375"/>
      <c r="AR82" s="375"/>
      <c r="AS82" s="375"/>
      <c r="AT82" s="375"/>
      <c r="AU82" s="375"/>
      <c r="AV82" s="375"/>
      <c r="AW82" s="375"/>
      <c r="AX82" s="375"/>
      <c r="AY82" s="375"/>
      <c r="AZ82" s="375"/>
      <c r="BA82" s="375"/>
      <c r="BB82" s="375"/>
    </row>
    <row r="83" spans="1:54" s="90" customFormat="1" x14ac:dyDescent="0.2">
      <c r="A83" s="569"/>
      <c r="B83" s="158"/>
      <c r="C83" s="556"/>
      <c r="D83" s="570"/>
      <c r="E83" s="570"/>
      <c r="F83" s="581"/>
      <c r="G83" s="467"/>
      <c r="H83" s="572"/>
      <c r="I83" s="583"/>
      <c r="J83" s="886"/>
    </row>
    <row r="84" spans="1:54" s="376" customFormat="1" ht="24.75" customHeight="1" x14ac:dyDescent="0.2">
      <c r="A84" s="222"/>
      <c r="B84" s="237"/>
      <c r="C84" s="494"/>
      <c r="D84" s="30" t="s">
        <v>495</v>
      </c>
      <c r="E84" s="958" t="s">
        <v>938</v>
      </c>
      <c r="F84" s="1084"/>
      <c r="G84" s="298" t="s">
        <v>506</v>
      </c>
      <c r="H84" s="299">
        <v>4</v>
      </c>
      <c r="I84" s="896"/>
      <c r="J84" s="876">
        <f>H84*I84</f>
        <v>0</v>
      </c>
      <c r="K84" s="375"/>
      <c r="L84" s="375"/>
      <c r="M84" s="375"/>
      <c r="N84" s="375"/>
      <c r="O84" s="375"/>
      <c r="P84" s="375"/>
      <c r="Q84" s="375"/>
      <c r="R84" s="375"/>
      <c r="S84" s="375"/>
      <c r="T84" s="375"/>
      <c r="U84" s="375"/>
      <c r="V84" s="375"/>
      <c r="W84" s="375"/>
      <c r="X84" s="375"/>
      <c r="Y84" s="375"/>
      <c r="Z84" s="375"/>
      <c r="AA84" s="375"/>
      <c r="AB84" s="375"/>
      <c r="AC84" s="375"/>
      <c r="AD84" s="375"/>
      <c r="AE84" s="375"/>
      <c r="AF84" s="375"/>
      <c r="AG84" s="375"/>
      <c r="AH84" s="375"/>
      <c r="AI84" s="375"/>
      <c r="AJ84" s="375"/>
      <c r="AK84" s="375"/>
      <c r="AL84" s="375"/>
      <c r="AM84" s="375"/>
      <c r="AN84" s="375"/>
      <c r="AO84" s="375"/>
      <c r="AP84" s="375"/>
      <c r="AQ84" s="375"/>
      <c r="AR84" s="375"/>
      <c r="AS84" s="375"/>
      <c r="AT84" s="375"/>
      <c r="AU84" s="375"/>
      <c r="AV84" s="375"/>
      <c r="AW84" s="375"/>
      <c r="AX84" s="375"/>
      <c r="AY84" s="375"/>
      <c r="AZ84" s="375"/>
      <c r="BA84" s="375"/>
      <c r="BB84" s="375"/>
    </row>
    <row r="85" spans="1:54" s="376" customFormat="1" ht="39" customHeight="1" x14ac:dyDescent="0.2">
      <c r="A85" s="222"/>
      <c r="B85" s="471"/>
      <c r="C85" s="482" t="s">
        <v>496</v>
      </c>
      <c r="D85" s="993" t="s">
        <v>940</v>
      </c>
      <c r="E85" s="993"/>
      <c r="F85" s="1058"/>
      <c r="G85" s="298"/>
      <c r="H85" s="299" t="str">
        <f>IF($G85="","",SUM(K85:YV85))</f>
        <v/>
      </c>
      <c r="I85" s="894"/>
      <c r="J85" s="870"/>
      <c r="K85" s="375"/>
      <c r="L85" s="375"/>
      <c r="M85" s="375"/>
      <c r="N85" s="375"/>
      <c r="O85" s="375"/>
      <c r="P85" s="375"/>
      <c r="Q85" s="375"/>
      <c r="R85" s="375"/>
      <c r="S85" s="375"/>
      <c r="T85" s="375"/>
      <c r="U85" s="375"/>
      <c r="V85" s="375"/>
      <c r="W85" s="375"/>
      <c r="X85" s="375"/>
      <c r="Y85" s="375"/>
      <c r="Z85" s="375"/>
      <c r="AA85" s="375"/>
      <c r="AB85" s="375"/>
      <c r="AC85" s="375"/>
      <c r="AD85" s="375"/>
      <c r="AE85" s="375"/>
      <c r="AF85" s="375"/>
      <c r="AG85" s="375"/>
      <c r="AH85" s="375"/>
      <c r="AI85" s="375"/>
      <c r="AJ85" s="375"/>
      <c r="AK85" s="375"/>
      <c r="AL85" s="375"/>
      <c r="AM85" s="375"/>
      <c r="AN85" s="375"/>
      <c r="AO85" s="375"/>
      <c r="AP85" s="375"/>
      <c r="AQ85" s="375"/>
      <c r="AR85" s="375"/>
      <c r="AS85" s="375"/>
      <c r="AT85" s="375"/>
      <c r="AU85" s="375"/>
      <c r="AV85" s="375"/>
      <c r="AW85" s="375"/>
      <c r="AX85" s="375"/>
      <c r="AY85" s="375"/>
      <c r="AZ85" s="375"/>
      <c r="BA85" s="375"/>
      <c r="BB85" s="375"/>
    </row>
    <row r="86" spans="1:54" s="90" customFormat="1" x14ac:dyDescent="0.2">
      <c r="A86" s="569"/>
      <c r="B86" s="158"/>
      <c r="C86" s="556"/>
      <c r="D86" s="570"/>
      <c r="E86" s="570"/>
      <c r="F86" s="581"/>
      <c r="G86" s="467"/>
      <c r="H86" s="572"/>
      <c r="I86" s="583"/>
      <c r="J86" s="886"/>
    </row>
    <row r="87" spans="1:54" s="376" customFormat="1" ht="24.75" customHeight="1" x14ac:dyDescent="0.2">
      <c r="A87" s="222"/>
      <c r="B87" s="237"/>
      <c r="C87" s="494"/>
      <c r="D87" s="30" t="s">
        <v>495</v>
      </c>
      <c r="E87" s="958" t="s">
        <v>941</v>
      </c>
      <c r="F87" s="1084"/>
      <c r="G87" s="298" t="s">
        <v>943</v>
      </c>
      <c r="H87" s="299">
        <v>10</v>
      </c>
      <c r="I87" s="896"/>
      <c r="J87" s="876">
        <f>H87*I87</f>
        <v>0</v>
      </c>
      <c r="K87" s="375"/>
      <c r="L87" s="375"/>
      <c r="M87" s="375"/>
      <c r="N87" s="375"/>
      <c r="O87" s="375"/>
      <c r="P87" s="375"/>
      <c r="Q87" s="375"/>
      <c r="R87" s="375"/>
      <c r="S87" s="375"/>
      <c r="T87" s="375"/>
      <c r="U87" s="375"/>
      <c r="V87" s="375"/>
      <c r="W87" s="375"/>
      <c r="X87" s="375"/>
      <c r="Y87" s="375"/>
      <c r="Z87" s="375"/>
      <c r="AA87" s="375"/>
      <c r="AB87" s="375"/>
      <c r="AC87" s="375"/>
      <c r="AD87" s="375"/>
      <c r="AE87" s="375"/>
      <c r="AF87" s="375"/>
      <c r="AG87" s="375"/>
      <c r="AH87" s="375"/>
      <c r="AI87" s="375"/>
      <c r="AJ87" s="375"/>
      <c r="AK87" s="375"/>
      <c r="AL87" s="375"/>
      <c r="AM87" s="375"/>
      <c r="AN87" s="375"/>
      <c r="AO87" s="375"/>
      <c r="AP87" s="375"/>
      <c r="AQ87" s="375"/>
      <c r="AR87" s="375"/>
      <c r="AS87" s="375"/>
      <c r="AT87" s="375"/>
      <c r="AU87" s="375"/>
      <c r="AV87" s="375"/>
      <c r="AW87" s="375"/>
      <c r="AX87" s="375"/>
      <c r="AY87" s="375"/>
      <c r="AZ87" s="375"/>
      <c r="BA87" s="375"/>
      <c r="BB87" s="375"/>
    </row>
    <row r="88" spans="1:54" s="90" customFormat="1" x14ac:dyDescent="0.2">
      <c r="A88" s="569"/>
      <c r="B88" s="158"/>
      <c r="C88" s="556"/>
      <c r="D88" s="570"/>
      <c r="E88" s="570"/>
      <c r="F88" s="581"/>
      <c r="G88" s="467"/>
      <c r="H88" s="572"/>
      <c r="I88" s="309"/>
      <c r="J88" s="884"/>
    </row>
    <row r="89" spans="1:54" s="376" customFormat="1" ht="37.5" customHeight="1" x14ac:dyDescent="0.2">
      <c r="A89" s="222"/>
      <c r="B89" s="471"/>
      <c r="C89" s="482" t="s">
        <v>497</v>
      </c>
      <c r="D89" s="993" t="s">
        <v>942</v>
      </c>
      <c r="E89" s="993"/>
      <c r="F89" s="1058"/>
      <c r="G89" s="298" t="s">
        <v>943</v>
      </c>
      <c r="H89" s="299">
        <v>10</v>
      </c>
      <c r="I89" s="890"/>
      <c r="J89" s="875">
        <f>H89*I89</f>
        <v>0</v>
      </c>
      <c r="K89" s="375"/>
      <c r="L89" s="375"/>
      <c r="M89" s="375"/>
      <c r="N89" s="375"/>
      <c r="O89" s="375"/>
      <c r="P89" s="375"/>
      <c r="Q89" s="375"/>
      <c r="R89" s="375"/>
      <c r="S89" s="375"/>
      <c r="T89" s="375"/>
      <c r="U89" s="375"/>
      <c r="V89" s="375"/>
      <c r="W89" s="375"/>
      <c r="X89" s="375"/>
      <c r="Y89" s="375"/>
      <c r="Z89" s="375"/>
      <c r="AA89" s="375"/>
      <c r="AB89" s="375"/>
      <c r="AC89" s="375"/>
      <c r="AD89" s="375"/>
      <c r="AE89" s="375"/>
      <c r="AF89" s="375"/>
      <c r="AG89" s="375"/>
      <c r="AH89" s="375"/>
      <c r="AI89" s="375"/>
      <c r="AJ89" s="375"/>
      <c r="AK89" s="375"/>
      <c r="AL89" s="375"/>
      <c r="AM89" s="375"/>
      <c r="AN89" s="375"/>
      <c r="AO89" s="375"/>
      <c r="AP89" s="375"/>
      <c r="AQ89" s="375"/>
      <c r="AR89" s="375"/>
      <c r="AS89" s="375"/>
      <c r="AT89" s="375"/>
      <c r="AU89" s="375"/>
      <c r="AV89" s="375"/>
      <c r="AW89" s="375"/>
      <c r="AX89" s="375"/>
      <c r="AY89" s="375"/>
      <c r="AZ89" s="375"/>
      <c r="BA89" s="375"/>
      <c r="BB89" s="375"/>
    </row>
    <row r="90" spans="1:54" s="90" customFormat="1" x14ac:dyDescent="0.2">
      <c r="A90" s="569"/>
      <c r="B90" s="158"/>
      <c r="C90" s="556"/>
      <c r="D90" s="570"/>
      <c r="E90" s="570"/>
      <c r="F90" s="581"/>
      <c r="G90" s="467"/>
      <c r="H90" s="572"/>
      <c r="I90" s="309"/>
      <c r="J90" s="884"/>
    </row>
    <row r="91" spans="1:54" s="90" customFormat="1" x14ac:dyDescent="0.2">
      <c r="A91" s="569"/>
      <c r="B91" s="158"/>
      <c r="C91" s="556"/>
      <c r="D91" s="570"/>
      <c r="E91" s="570"/>
      <c r="F91" s="581"/>
      <c r="G91" s="467"/>
      <c r="H91" s="572"/>
      <c r="I91" s="309"/>
      <c r="J91" s="884"/>
    </row>
    <row r="92" spans="1:54" s="90" customFormat="1" x14ac:dyDescent="0.2">
      <c r="A92" s="569"/>
      <c r="B92" s="158"/>
      <c r="C92" s="556"/>
      <c r="D92" s="570"/>
      <c r="E92" s="570"/>
      <c r="F92" s="581"/>
      <c r="G92" s="467"/>
      <c r="H92" s="572"/>
      <c r="I92" s="309"/>
      <c r="J92" s="884"/>
    </row>
    <row r="93" spans="1:54" s="90" customFormat="1" x14ac:dyDescent="0.2">
      <c r="A93" s="569"/>
      <c r="B93" s="158"/>
      <c r="C93" s="556"/>
      <c r="D93" s="570"/>
      <c r="E93" s="570"/>
      <c r="F93" s="581"/>
      <c r="G93" s="467"/>
      <c r="H93" s="572"/>
      <c r="I93" s="309"/>
      <c r="J93" s="884"/>
    </row>
    <row r="94" spans="1:54" s="90" customFormat="1" x14ac:dyDescent="0.2">
      <c r="A94" s="569"/>
      <c r="B94" s="158"/>
      <c r="C94" s="556"/>
      <c r="D94" s="570"/>
      <c r="E94" s="570"/>
      <c r="F94" s="581"/>
      <c r="G94" s="467"/>
      <c r="H94" s="572"/>
      <c r="I94" s="309"/>
      <c r="J94" s="884"/>
    </row>
    <row r="95" spans="1:54" s="90" customFormat="1" x14ac:dyDescent="0.2">
      <c r="A95" s="569"/>
      <c r="B95" s="158"/>
      <c r="C95" s="556"/>
      <c r="D95" s="570"/>
      <c r="E95" s="570"/>
      <c r="F95" s="581"/>
      <c r="G95" s="467"/>
      <c r="H95" s="572"/>
      <c r="I95" s="309"/>
      <c r="J95" s="884"/>
    </row>
    <row r="96" spans="1:54" s="90" customFormat="1" x14ac:dyDescent="0.2">
      <c r="A96" s="569"/>
      <c r="B96" s="158"/>
      <c r="C96" s="573"/>
      <c r="D96" s="506"/>
      <c r="E96" s="506"/>
      <c r="F96" s="574"/>
      <c r="G96" s="467"/>
      <c r="H96" s="572"/>
      <c r="I96" s="309"/>
      <c r="J96" s="878"/>
    </row>
    <row r="97" spans="1:10" x14ac:dyDescent="0.2">
      <c r="A97" s="586"/>
      <c r="B97" s="158"/>
      <c r="C97" s="89"/>
      <c r="D97" s="81"/>
      <c r="E97" s="81"/>
      <c r="F97" s="468"/>
      <c r="G97" s="587"/>
      <c r="H97" s="343" t="str">
        <f>IF($G97="","",SUM(#REF!))</f>
        <v/>
      </c>
      <c r="I97" s="348"/>
      <c r="J97" s="875"/>
    </row>
    <row r="98" spans="1:10" ht="12.75" customHeight="1" x14ac:dyDescent="0.2">
      <c r="A98" s="588"/>
      <c r="B98" s="1010" t="s">
        <v>974</v>
      </c>
      <c r="C98" s="1011"/>
      <c r="D98" s="1011"/>
      <c r="E98" s="1011"/>
      <c r="F98" s="1011"/>
      <c r="G98" s="1011"/>
      <c r="H98" s="1011"/>
      <c r="I98" s="181"/>
      <c r="J98" s="887"/>
    </row>
    <row r="99" spans="1:10" x14ac:dyDescent="0.2">
      <c r="A99" s="589"/>
      <c r="B99" s="1064"/>
      <c r="C99" s="1013"/>
      <c r="D99" s="1013"/>
      <c r="E99" s="1013"/>
      <c r="F99" s="1013"/>
      <c r="G99" s="1013"/>
      <c r="H99" s="1013"/>
      <c r="I99" s="193"/>
      <c r="J99" s="888">
        <f>SUM(J50:J91)</f>
        <v>0</v>
      </c>
    </row>
    <row r="100" spans="1:10" x14ac:dyDescent="0.2">
      <c r="A100" s="590"/>
      <c r="B100" s="1014"/>
      <c r="C100" s="1015"/>
      <c r="D100" s="1015"/>
      <c r="E100" s="1015"/>
      <c r="F100" s="1015"/>
      <c r="G100" s="1015"/>
      <c r="H100" s="1015"/>
      <c r="I100" s="182"/>
      <c r="J100" s="889"/>
    </row>
  </sheetData>
  <sheetProtection algorithmName="SHA-512" hashValue="ji56tnNXuvKFK81VuODCuglYVOvgtzTvcjTSIutv2e9a3M3k23SYf8HRWNruHfQrWiDDBSuz6Wu3XPW4kFyosg==" saltValue="IY7NuD1h/2/e6kihyijM0Q==" spinCount="100000" sheet="1" objects="1" scenarios="1"/>
  <dataConsolidate/>
  <mergeCells count="45">
    <mergeCell ref="D16:F16"/>
    <mergeCell ref="E17:F17"/>
    <mergeCell ref="D29:F29"/>
    <mergeCell ref="C19:F19"/>
    <mergeCell ref="C21:F21"/>
    <mergeCell ref="D23:F23"/>
    <mergeCell ref="D25:F25"/>
    <mergeCell ref="D27:F27"/>
    <mergeCell ref="C7:F7"/>
    <mergeCell ref="C9:F9"/>
    <mergeCell ref="C13:F13"/>
    <mergeCell ref="D15:F15"/>
    <mergeCell ref="C11:F11"/>
    <mergeCell ref="C76:F76"/>
    <mergeCell ref="C31:F31"/>
    <mergeCell ref="C33:F33"/>
    <mergeCell ref="D35:F35"/>
    <mergeCell ref="C54:F54"/>
    <mergeCell ref="C56:F56"/>
    <mergeCell ref="B47:I49"/>
    <mergeCell ref="B50:I52"/>
    <mergeCell ref="D37:F37"/>
    <mergeCell ref="C39:F39"/>
    <mergeCell ref="D41:F41"/>
    <mergeCell ref="C43:F43"/>
    <mergeCell ref="D45:F45"/>
    <mergeCell ref="C62:F62"/>
    <mergeCell ref="D58:F58"/>
    <mergeCell ref="D60:F60"/>
    <mergeCell ref="C1:J1"/>
    <mergeCell ref="B98:H100"/>
    <mergeCell ref="D64:F64"/>
    <mergeCell ref="C68:F68"/>
    <mergeCell ref="C70:F70"/>
    <mergeCell ref="D71:F71"/>
    <mergeCell ref="D72:F72"/>
    <mergeCell ref="D78:F78"/>
    <mergeCell ref="C80:F80"/>
    <mergeCell ref="D82:F82"/>
    <mergeCell ref="E84:F84"/>
    <mergeCell ref="D85:F85"/>
    <mergeCell ref="E87:F87"/>
    <mergeCell ref="D89:F89"/>
    <mergeCell ref="D66:F66"/>
    <mergeCell ref="C74:F74"/>
  </mergeCells>
  <pageMargins left="0.59055118110236215" right="0.39370078740157483" top="0.59055118110236215" bottom="0.39370078740157483" header="0.19685039370078741" footer="0.19685039370078741"/>
  <pageSetup paperSize="9" scale="92" fitToHeight="0" orientation="portrait" blackAndWhite="1" useFirstPageNumber="1" r:id="rId1"/>
  <headerFooter alignWithMargins="0">
    <oddHeader>&amp;C2-&amp;P</oddHeader>
  </headerFooter>
  <rowBreaks count="1" manualBreakCount="1">
    <brk id="49"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E1500-659D-4A4F-8D62-8D053C65C49E}">
  <sheetPr codeName="Sheet15">
    <tabColor theme="3" tint="0.59999389629810485"/>
    <pageSetUpPr fitToPage="1"/>
  </sheetPr>
  <dimension ref="A1:J115"/>
  <sheetViews>
    <sheetView showGridLines="0" view="pageBreakPreview" topLeftCell="A21" zoomScale="115" zoomScaleNormal="85" zoomScaleSheetLayoutView="115" workbookViewId="0">
      <selection activeCell="I37" sqref="I37"/>
    </sheetView>
  </sheetViews>
  <sheetFormatPr defaultColWidth="9.140625" defaultRowHeight="12.75" x14ac:dyDescent="0.2"/>
  <cols>
    <col min="1" max="1" width="11.42578125" style="6" customWidth="1"/>
    <col min="2" max="2" width="7.5703125" style="180" customWidth="1"/>
    <col min="3" max="3" width="3.5703125" style="180" customWidth="1"/>
    <col min="4" max="5" width="3.5703125" style="6" customWidth="1"/>
    <col min="6" max="6" width="30.7109375" style="174" customWidth="1"/>
    <col min="7" max="7" width="7.85546875" style="593" customWidth="1"/>
    <col min="8" max="8" width="8.28515625" style="370" customWidth="1"/>
    <col min="9" max="9" width="10.7109375" style="333" customWidth="1"/>
    <col min="10" max="10" width="15.5703125" style="878" customWidth="1"/>
    <col min="11" max="16384" width="9.140625" style="6"/>
  </cols>
  <sheetData>
    <row r="1" spans="1:10" ht="12.75" customHeight="1" x14ac:dyDescent="0.2">
      <c r="A1" s="24" t="str">
        <f>Defaults!A18</f>
        <v>SCHEDULE NO 5:</v>
      </c>
      <c r="B1" s="147"/>
      <c r="C1" s="1026" t="str">
        <f>Defaults!B18</f>
        <v>CIVIL AND STORMWATER RELATED WORK: HARRY MOLTENO LIBRARY</v>
      </c>
      <c r="D1" s="1026"/>
      <c r="E1" s="1026"/>
      <c r="F1" s="1026"/>
      <c r="G1" s="1026"/>
      <c r="H1" s="1026"/>
      <c r="I1" s="1026"/>
      <c r="J1" s="1026"/>
    </row>
    <row r="2" spans="1:10" ht="12.75" customHeight="1" x14ac:dyDescent="0.2">
      <c r="A2" s="24"/>
      <c r="B2" s="147"/>
      <c r="C2" s="149"/>
      <c r="D2" s="79"/>
      <c r="E2" s="79"/>
      <c r="F2" s="79"/>
      <c r="G2" s="42"/>
      <c r="H2" s="42"/>
      <c r="I2" s="42"/>
      <c r="J2" s="899"/>
    </row>
    <row r="3" spans="1:10" ht="12.75" customHeight="1" x14ac:dyDescent="0.2">
      <c r="A3" s="150" t="s">
        <v>138</v>
      </c>
      <c r="B3" s="151"/>
      <c r="C3" s="151"/>
      <c r="D3" s="152"/>
      <c r="E3" s="152"/>
      <c r="F3" s="153"/>
      <c r="G3" s="511"/>
      <c r="H3" s="302"/>
      <c r="I3" s="350"/>
      <c r="J3" s="852"/>
    </row>
    <row r="4" spans="1:10" x14ac:dyDescent="0.2">
      <c r="A4" s="166" t="s">
        <v>488</v>
      </c>
      <c r="B4" s="167" t="s">
        <v>18</v>
      </c>
      <c r="C4" s="167"/>
      <c r="D4" s="194"/>
      <c r="E4" s="194"/>
      <c r="F4" s="195" t="s">
        <v>19</v>
      </c>
      <c r="G4" s="512" t="s">
        <v>489</v>
      </c>
      <c r="H4" s="304" t="s">
        <v>490</v>
      </c>
      <c r="I4" s="363" t="s">
        <v>491</v>
      </c>
      <c r="J4" s="853" t="s">
        <v>20</v>
      </c>
    </row>
    <row r="5" spans="1:10" x14ac:dyDescent="0.2">
      <c r="A5" s="154" t="s">
        <v>492</v>
      </c>
      <c r="B5" s="155" t="s">
        <v>493</v>
      </c>
      <c r="C5" s="155"/>
      <c r="D5" s="156"/>
      <c r="E5" s="156"/>
      <c r="F5" s="157"/>
      <c r="G5" s="513"/>
      <c r="H5" s="306" t="s">
        <v>494</v>
      </c>
      <c r="I5" s="354"/>
      <c r="J5" s="854"/>
    </row>
    <row r="6" spans="1:10" x14ac:dyDescent="0.2">
      <c r="A6" s="168"/>
      <c r="B6" s="197"/>
      <c r="C6" s="205"/>
      <c r="D6" s="196"/>
      <c r="E6" s="196"/>
      <c r="F6" s="196"/>
      <c r="G6" s="591"/>
      <c r="H6" s="343" t="str">
        <f>IF($G6="","",SUM(#REF!))</f>
        <v/>
      </c>
      <c r="I6" s="355"/>
      <c r="J6" s="900"/>
    </row>
    <row r="7" spans="1:10" x14ac:dyDescent="0.2">
      <c r="A7" s="77"/>
      <c r="B7" s="198">
        <v>500</v>
      </c>
      <c r="C7" s="1096" t="s">
        <v>725</v>
      </c>
      <c r="D7" s="1097"/>
      <c r="E7" s="1097"/>
      <c r="F7" s="1098"/>
      <c r="G7" s="591"/>
      <c r="H7" s="343"/>
      <c r="I7" s="355"/>
      <c r="J7" s="900"/>
    </row>
    <row r="8" spans="1:10" x14ac:dyDescent="0.2">
      <c r="A8" s="77"/>
      <c r="B8" s="197"/>
      <c r="C8" s="205"/>
      <c r="D8" s="196"/>
      <c r="E8" s="196"/>
      <c r="F8" s="196"/>
      <c r="G8" s="591"/>
      <c r="H8" s="343"/>
      <c r="I8" s="355"/>
      <c r="J8" s="900"/>
    </row>
    <row r="9" spans="1:10" x14ac:dyDescent="0.2">
      <c r="A9" s="1110" t="s">
        <v>726</v>
      </c>
      <c r="B9" s="158">
        <f>INT(MAX(B$7:B7))+1</f>
        <v>501</v>
      </c>
      <c r="C9" s="1121" t="s">
        <v>727</v>
      </c>
      <c r="D9" s="1121"/>
      <c r="E9" s="1121"/>
      <c r="F9" s="1128"/>
      <c r="G9" s="357"/>
      <c r="H9" s="343"/>
      <c r="I9" s="356"/>
      <c r="J9" s="900"/>
    </row>
    <row r="10" spans="1:10" ht="12.75" customHeight="1" x14ac:dyDescent="0.2">
      <c r="A10" s="1110"/>
      <c r="B10" s="25"/>
      <c r="C10" s="207"/>
      <c r="D10" s="208"/>
      <c r="E10" s="208"/>
      <c r="F10" s="208"/>
      <c r="G10" s="357"/>
      <c r="H10" s="343"/>
      <c r="I10" s="356"/>
      <c r="J10" s="900"/>
    </row>
    <row r="11" spans="1:10" x14ac:dyDescent="0.2">
      <c r="A11" s="77"/>
      <c r="B11" s="189">
        <f>MAX($B$6:B10)+0.01</f>
        <v>501.01</v>
      </c>
      <c r="C11" s="1129" t="s">
        <v>728</v>
      </c>
      <c r="D11" s="1130"/>
      <c r="E11" s="1130"/>
      <c r="F11" s="1131"/>
      <c r="G11" s="357"/>
      <c r="H11" s="343"/>
      <c r="I11" s="356"/>
      <c r="J11" s="900"/>
    </row>
    <row r="12" spans="1:10" ht="12.75" customHeight="1" x14ac:dyDescent="0.2">
      <c r="A12" s="77"/>
      <c r="B12" s="25"/>
      <c r="C12" s="207"/>
      <c r="D12" s="208"/>
      <c r="E12" s="208"/>
      <c r="F12" s="208"/>
      <c r="G12" s="357"/>
      <c r="H12" s="343"/>
      <c r="I12" s="356"/>
      <c r="J12" s="900"/>
    </row>
    <row r="13" spans="1:10" ht="26.25" customHeight="1" x14ac:dyDescent="0.2">
      <c r="A13" s="77" t="s">
        <v>522</v>
      </c>
      <c r="B13" s="25"/>
      <c r="C13" s="206" t="s">
        <v>495</v>
      </c>
      <c r="D13" s="1126" t="s">
        <v>902</v>
      </c>
      <c r="E13" s="1126"/>
      <c r="F13" s="1127"/>
      <c r="G13" s="357" t="s">
        <v>521</v>
      </c>
      <c r="H13" s="343">
        <v>20</v>
      </c>
      <c r="I13" s="431"/>
      <c r="J13" s="900">
        <f>H13*I13</f>
        <v>0</v>
      </c>
    </row>
    <row r="14" spans="1:10" x14ac:dyDescent="0.2">
      <c r="A14" s="77"/>
      <c r="B14" s="25"/>
      <c r="C14" s="80"/>
      <c r="D14" s="208"/>
      <c r="E14" s="208"/>
      <c r="F14" s="208"/>
      <c r="G14" s="364"/>
      <c r="H14" s="362"/>
      <c r="I14" s="356"/>
      <c r="J14" s="900"/>
    </row>
    <row r="15" spans="1:10" ht="25.5" customHeight="1" x14ac:dyDescent="0.2">
      <c r="A15" s="77" t="s">
        <v>729</v>
      </c>
      <c r="B15" s="25"/>
      <c r="C15" s="206" t="s">
        <v>496</v>
      </c>
      <c r="D15" s="1122" t="s">
        <v>903</v>
      </c>
      <c r="E15" s="1122"/>
      <c r="F15" s="1123"/>
      <c r="G15" s="364" t="s">
        <v>521</v>
      </c>
      <c r="H15" s="362">
        <v>30</v>
      </c>
      <c r="I15" s="431"/>
      <c r="J15" s="900">
        <f>H15*I15</f>
        <v>0</v>
      </c>
    </row>
    <row r="16" spans="1:10" x14ac:dyDescent="0.2">
      <c r="A16" s="77"/>
      <c r="B16" s="25"/>
      <c r="C16" s="80"/>
      <c r="D16" s="1122"/>
      <c r="E16" s="1122"/>
      <c r="F16" s="1123"/>
      <c r="G16" s="435"/>
      <c r="H16" s="342"/>
      <c r="I16" s="356"/>
      <c r="J16" s="876"/>
    </row>
    <row r="17" spans="1:10" x14ac:dyDescent="0.2">
      <c r="A17" s="77"/>
      <c r="B17" s="25"/>
      <c r="C17" s="221" t="s">
        <v>497</v>
      </c>
      <c r="D17" s="1124" t="s">
        <v>730</v>
      </c>
      <c r="E17" s="1124"/>
      <c r="F17" s="1125"/>
      <c r="G17" s="821" t="s">
        <v>704</v>
      </c>
      <c r="H17" s="342"/>
      <c r="I17" s="356"/>
      <c r="J17" s="876">
        <v>10000</v>
      </c>
    </row>
    <row r="18" spans="1:10" x14ac:dyDescent="0.2">
      <c r="A18" s="594"/>
      <c r="B18" s="231"/>
      <c r="C18" s="206"/>
      <c r="D18" s="211"/>
      <c r="E18" s="211"/>
      <c r="F18" s="218"/>
      <c r="G18" s="521"/>
      <c r="H18" s="342"/>
      <c r="I18" s="356"/>
      <c r="J18" s="876"/>
    </row>
    <row r="19" spans="1:10" s="232" customFormat="1" ht="24.75" customHeight="1" x14ac:dyDescent="0.2">
      <c r="A19" s="223"/>
      <c r="B19" s="231"/>
      <c r="C19" s="206"/>
      <c r="D19" s="46" t="s">
        <v>495</v>
      </c>
      <c r="E19" s="1008" t="s">
        <v>885</v>
      </c>
      <c r="F19" s="1114"/>
      <c r="G19" s="510" t="s">
        <v>886</v>
      </c>
      <c r="H19" s="365">
        <f>J17</f>
        <v>10000</v>
      </c>
      <c r="I19" s="906"/>
      <c r="J19" s="900">
        <f>H19*I19</f>
        <v>0</v>
      </c>
    </row>
    <row r="20" spans="1:10" x14ac:dyDescent="0.2">
      <c r="A20" s="77"/>
      <c r="B20" s="25"/>
      <c r="C20" s="80"/>
      <c r="D20" s="78"/>
      <c r="E20" s="78"/>
      <c r="F20" s="78"/>
      <c r="G20" s="435"/>
      <c r="H20" s="342"/>
      <c r="I20" s="356"/>
      <c r="J20" s="876"/>
    </row>
    <row r="21" spans="1:10" ht="24.75" customHeight="1" x14ac:dyDescent="0.2">
      <c r="A21" s="77" t="s">
        <v>731</v>
      </c>
      <c r="B21" s="189">
        <f>MAX($B$6:B16)+0.01</f>
        <v>501.02</v>
      </c>
      <c r="C21" s="1121" t="s">
        <v>904</v>
      </c>
      <c r="D21" s="1121"/>
      <c r="E21" s="1121"/>
      <c r="F21" s="1121"/>
      <c r="G21" s="364"/>
      <c r="H21" s="342"/>
      <c r="I21" s="356"/>
      <c r="J21" s="876"/>
    </row>
    <row r="22" spans="1:10" x14ac:dyDescent="0.2">
      <c r="A22" s="170"/>
      <c r="B22" s="190"/>
      <c r="C22" s="207"/>
      <c r="D22" s="208"/>
      <c r="E22" s="208"/>
      <c r="F22" s="208"/>
      <c r="G22" s="364"/>
      <c r="H22" s="342"/>
      <c r="I22" s="356"/>
      <c r="J22" s="876"/>
    </row>
    <row r="23" spans="1:10" ht="12" customHeight="1" x14ac:dyDescent="0.2">
      <c r="A23" s="170"/>
      <c r="B23" s="199"/>
      <c r="C23" s="206" t="s">
        <v>495</v>
      </c>
      <c r="D23" s="1122" t="s">
        <v>732</v>
      </c>
      <c r="E23" s="1122"/>
      <c r="F23" s="1123"/>
      <c r="G23" s="364" t="s">
        <v>521</v>
      </c>
      <c r="H23" s="362">
        <f>H15*5%</f>
        <v>2</v>
      </c>
      <c r="I23" s="431"/>
      <c r="J23" s="900">
        <f>H23*I23</f>
        <v>0</v>
      </c>
    </row>
    <row r="24" spans="1:10" x14ac:dyDescent="0.2">
      <c r="A24" s="170"/>
      <c r="B24" s="190"/>
      <c r="C24" s="207"/>
      <c r="D24" s="208"/>
      <c r="E24" s="208"/>
      <c r="F24" s="208"/>
      <c r="G24" s="364"/>
      <c r="H24" s="362"/>
      <c r="I24" s="356"/>
      <c r="J24" s="876"/>
    </row>
    <row r="25" spans="1:10" ht="12" customHeight="1" x14ac:dyDescent="0.2">
      <c r="A25" s="170"/>
      <c r="B25" s="199"/>
      <c r="C25" s="206" t="s">
        <v>496</v>
      </c>
      <c r="D25" s="1122" t="s">
        <v>733</v>
      </c>
      <c r="E25" s="1122"/>
      <c r="F25" s="1123"/>
      <c r="G25" s="364" t="s">
        <v>521</v>
      </c>
      <c r="H25" s="362">
        <f>H15*2.5%</f>
        <v>1</v>
      </c>
      <c r="I25" s="431"/>
      <c r="J25" s="900">
        <f>H25*I25</f>
        <v>0</v>
      </c>
    </row>
    <row r="26" spans="1:10" x14ac:dyDescent="0.2">
      <c r="A26" s="169"/>
      <c r="B26" s="197"/>
      <c r="C26" s="80"/>
      <c r="D26" s="78"/>
      <c r="E26" s="78"/>
      <c r="F26" s="78"/>
      <c r="G26" s="435"/>
      <c r="H26" s="362"/>
      <c r="I26" s="356"/>
      <c r="J26" s="876"/>
    </row>
    <row r="27" spans="1:10" ht="14.45" customHeight="1" x14ac:dyDescent="0.2">
      <c r="A27" s="77" t="s">
        <v>734</v>
      </c>
      <c r="B27" s="189">
        <f>MAX($B$6:B26)+0.01</f>
        <v>501.03</v>
      </c>
      <c r="C27" s="1132" t="s">
        <v>735</v>
      </c>
      <c r="D27" s="1121"/>
      <c r="E27" s="1121"/>
      <c r="F27" s="1121"/>
      <c r="G27" s="364"/>
      <c r="H27" s="362"/>
      <c r="I27" s="356"/>
      <c r="J27" s="876"/>
    </row>
    <row r="28" spans="1:10" ht="12.75" customHeight="1" x14ac:dyDescent="0.2">
      <c r="A28" s="170"/>
      <c r="B28" s="190"/>
      <c r="C28" s="207"/>
      <c r="D28" s="208"/>
      <c r="E28" s="208"/>
      <c r="F28" s="208"/>
      <c r="G28" s="364"/>
      <c r="H28" s="362"/>
      <c r="I28" s="356"/>
      <c r="J28" s="876"/>
    </row>
    <row r="29" spans="1:10" ht="38.25" customHeight="1" x14ac:dyDescent="0.2">
      <c r="A29" s="170"/>
      <c r="B29" s="199"/>
      <c r="C29" s="206" t="s">
        <v>495</v>
      </c>
      <c r="D29" s="1122" t="s">
        <v>736</v>
      </c>
      <c r="E29" s="1122"/>
      <c r="F29" s="1123"/>
      <c r="G29" s="364" t="s">
        <v>521</v>
      </c>
      <c r="H29" s="362">
        <v>20</v>
      </c>
      <c r="I29" s="431"/>
      <c r="J29" s="900">
        <f>H29*I29</f>
        <v>0</v>
      </c>
    </row>
    <row r="30" spans="1:10" x14ac:dyDescent="0.2">
      <c r="A30" s="169"/>
      <c r="B30" s="197"/>
      <c r="C30" s="80"/>
      <c r="D30" s="78"/>
      <c r="E30" s="78"/>
      <c r="F30" s="78"/>
      <c r="G30" s="591"/>
      <c r="H30" s="343"/>
      <c r="I30" s="356"/>
      <c r="J30" s="900"/>
    </row>
    <row r="31" spans="1:10" x14ac:dyDescent="0.2">
      <c r="A31" s="77"/>
      <c r="B31" s="158">
        <f>INT(MAX(B$9:B30))+1</f>
        <v>502</v>
      </c>
      <c r="C31" s="1132" t="s">
        <v>737</v>
      </c>
      <c r="D31" s="1121"/>
      <c r="E31" s="1121"/>
      <c r="F31" s="1128"/>
      <c r="G31" s="357"/>
      <c r="H31" s="343"/>
      <c r="I31" s="356"/>
      <c r="J31" s="900"/>
    </row>
    <row r="32" spans="1:10" x14ac:dyDescent="0.2">
      <c r="A32" s="170"/>
      <c r="B32" s="190"/>
      <c r="C32" s="207"/>
      <c r="D32" s="208"/>
      <c r="E32" s="208"/>
      <c r="F32" s="208"/>
      <c r="G32" s="357"/>
      <c r="H32" s="343"/>
      <c r="I32" s="356"/>
      <c r="J32" s="900"/>
    </row>
    <row r="33" spans="1:10" ht="26.25" customHeight="1" x14ac:dyDescent="0.2">
      <c r="A33" s="170" t="s">
        <v>738</v>
      </c>
      <c r="B33" s="230"/>
      <c r="C33" s="236" t="s">
        <v>888</v>
      </c>
      <c r="D33" s="1126" t="s">
        <v>739</v>
      </c>
      <c r="E33" s="1126"/>
      <c r="F33" s="1145"/>
      <c r="G33" s="357" t="s">
        <v>521</v>
      </c>
      <c r="H33" s="343">
        <v>20</v>
      </c>
      <c r="I33" s="431"/>
      <c r="J33" s="900">
        <f>H33*I33</f>
        <v>0</v>
      </c>
    </row>
    <row r="34" spans="1:10" x14ac:dyDescent="0.2">
      <c r="A34" s="171"/>
      <c r="B34" s="199"/>
      <c r="C34" s="1146"/>
      <c r="D34" s="1147"/>
      <c r="E34" s="1147"/>
      <c r="F34" s="1148"/>
      <c r="G34" s="357"/>
      <c r="H34" s="343"/>
      <c r="I34" s="356"/>
      <c r="J34" s="900"/>
    </row>
    <row r="35" spans="1:10" ht="25.5" customHeight="1" x14ac:dyDescent="0.2">
      <c r="A35" s="171"/>
      <c r="B35" s="230"/>
      <c r="C35" s="236" t="s">
        <v>889</v>
      </c>
      <c r="D35" s="1126" t="s">
        <v>740</v>
      </c>
      <c r="E35" s="1126"/>
      <c r="F35" s="1145"/>
      <c r="G35" s="592" t="s">
        <v>704</v>
      </c>
      <c r="H35" s="343"/>
      <c r="I35" s="356"/>
      <c r="J35" s="900">
        <v>25000</v>
      </c>
    </row>
    <row r="36" spans="1:10" x14ac:dyDescent="0.2">
      <c r="A36" s="225"/>
      <c r="B36" s="230"/>
      <c r="C36" s="236"/>
      <c r="D36" s="209"/>
      <c r="E36" s="209"/>
      <c r="F36" s="209"/>
      <c r="G36" s="595"/>
      <c r="H36" s="595"/>
      <c r="I36" s="595"/>
      <c r="J36" s="876"/>
    </row>
    <row r="37" spans="1:10" s="232" customFormat="1" ht="25.5" customHeight="1" x14ac:dyDescent="0.2">
      <c r="A37" s="171"/>
      <c r="B37" s="189"/>
      <c r="C37" s="211"/>
      <c r="D37" s="46" t="s">
        <v>495</v>
      </c>
      <c r="E37" s="1008" t="s">
        <v>887</v>
      </c>
      <c r="F37" s="1114"/>
      <c r="G37" s="510" t="s">
        <v>886</v>
      </c>
      <c r="H37" s="366">
        <f>J35</f>
        <v>25000</v>
      </c>
      <c r="I37" s="906"/>
      <c r="J37" s="900">
        <f>H37*I37</f>
        <v>0</v>
      </c>
    </row>
    <row r="38" spans="1:10" x14ac:dyDescent="0.2">
      <c r="A38" s="171"/>
      <c r="B38" s="189"/>
      <c r="C38" s="211"/>
      <c r="D38" s="211"/>
      <c r="E38" s="211"/>
      <c r="F38" s="211"/>
      <c r="G38" s="592"/>
      <c r="H38" s="343"/>
      <c r="I38" s="356"/>
      <c r="J38" s="900"/>
    </row>
    <row r="39" spans="1:10" s="160" customFormat="1" x14ac:dyDescent="0.2">
      <c r="A39" s="1111" t="s">
        <v>741</v>
      </c>
      <c r="B39" s="158">
        <f ca="1">INT(MAX(B$9:B55))+1</f>
        <v>503</v>
      </c>
      <c r="C39" s="1132" t="s">
        <v>742</v>
      </c>
      <c r="D39" s="1121"/>
      <c r="E39" s="1121"/>
      <c r="F39" s="1128"/>
      <c r="G39" s="357"/>
      <c r="H39" s="343"/>
      <c r="I39" s="356"/>
      <c r="J39" s="900"/>
    </row>
    <row r="40" spans="1:10" x14ac:dyDescent="0.2">
      <c r="A40" s="1111"/>
      <c r="B40" s="190"/>
      <c r="C40" s="207"/>
      <c r="D40" s="208"/>
      <c r="E40" s="208"/>
      <c r="F40" s="208"/>
      <c r="G40" s="357"/>
      <c r="H40" s="333"/>
      <c r="I40" s="360"/>
      <c r="J40" s="885"/>
    </row>
    <row r="41" spans="1:10" s="160" customFormat="1" ht="39.75" customHeight="1" x14ac:dyDescent="0.2">
      <c r="A41" s="172"/>
      <c r="B41" s="189">
        <f ca="1">MAX($B$6:B40)+0.01</f>
        <v>503.01</v>
      </c>
      <c r="C41" s="1118" t="s">
        <v>743</v>
      </c>
      <c r="D41" s="1119"/>
      <c r="E41" s="1119"/>
      <c r="F41" s="1120"/>
      <c r="G41" s="357"/>
      <c r="H41" s="343"/>
      <c r="I41" s="356"/>
      <c r="J41" s="900"/>
    </row>
    <row r="42" spans="1:10" s="160" customFormat="1" x14ac:dyDescent="0.2">
      <c r="A42" s="172"/>
      <c r="B42" s="201"/>
      <c r="C42" s="213"/>
      <c r="D42" s="1117"/>
      <c r="E42" s="1117"/>
      <c r="F42" s="1058"/>
      <c r="G42" s="367"/>
      <c r="H42" s="343"/>
      <c r="I42" s="356"/>
      <c r="J42" s="900"/>
    </row>
    <row r="43" spans="1:10" s="160" customFormat="1" ht="41.45" customHeight="1" x14ac:dyDescent="0.2">
      <c r="A43" s="172"/>
      <c r="B43" s="201"/>
      <c r="C43" s="206" t="s">
        <v>495</v>
      </c>
      <c r="D43" s="1117" t="s">
        <v>744</v>
      </c>
      <c r="E43" s="1117"/>
      <c r="F43" s="1058"/>
      <c r="G43" s="357"/>
      <c r="H43" s="343"/>
      <c r="I43" s="356"/>
      <c r="J43" s="900"/>
    </row>
    <row r="44" spans="1:10" s="160" customFormat="1" x14ac:dyDescent="0.2">
      <c r="A44" s="172"/>
      <c r="B44" s="201"/>
      <c r="C44" s="213"/>
      <c r="D44" s="1117"/>
      <c r="E44" s="1117"/>
      <c r="F44" s="1138"/>
      <c r="G44" s="357"/>
      <c r="H44" s="343"/>
      <c r="I44" s="356"/>
      <c r="J44" s="900"/>
    </row>
    <row r="45" spans="1:10" s="160" customFormat="1" ht="24" customHeight="1" x14ac:dyDescent="0.2">
      <c r="A45" s="172"/>
      <c r="B45" s="201"/>
      <c r="C45" s="213"/>
      <c r="D45" s="46" t="s">
        <v>495</v>
      </c>
      <c r="E45" s="1115" t="s">
        <v>975</v>
      </c>
      <c r="F45" s="1116"/>
      <c r="G45" s="357" t="s">
        <v>521</v>
      </c>
      <c r="H45" s="343">
        <v>15</v>
      </c>
      <c r="I45" s="431"/>
      <c r="J45" s="900">
        <f>H45*I45</f>
        <v>0</v>
      </c>
    </row>
    <row r="46" spans="1:10" s="160" customFormat="1" x14ac:dyDescent="0.2">
      <c r="A46" s="172"/>
      <c r="B46" s="201"/>
      <c r="C46" s="213"/>
      <c r="D46" s="215"/>
      <c r="E46" s="215"/>
      <c r="F46" s="202"/>
      <c r="G46" s="357"/>
      <c r="H46" s="343"/>
      <c r="I46" s="356"/>
      <c r="J46" s="900"/>
    </row>
    <row r="47" spans="1:10" s="160" customFormat="1" ht="24.6" customHeight="1" x14ac:dyDescent="0.2">
      <c r="A47" s="172"/>
      <c r="B47" s="201"/>
      <c r="C47" s="213"/>
      <c r="D47" s="46" t="s">
        <v>496</v>
      </c>
      <c r="E47" s="1115" t="s">
        <v>976</v>
      </c>
      <c r="F47" s="1116"/>
      <c r="G47" s="357" t="s">
        <v>521</v>
      </c>
      <c r="H47" s="343">
        <v>2</v>
      </c>
      <c r="I47" s="431"/>
      <c r="J47" s="900">
        <f>H47*I47</f>
        <v>0</v>
      </c>
    </row>
    <row r="48" spans="1:10" ht="28.5" customHeight="1" x14ac:dyDescent="0.2">
      <c r="A48" s="170"/>
      <c r="B48" s="190"/>
      <c r="C48" s="207"/>
      <c r="D48" s="209"/>
      <c r="E48" s="209"/>
      <c r="F48" s="210"/>
      <c r="G48" s="357"/>
      <c r="H48" s="343"/>
      <c r="I48" s="356"/>
      <c r="J48" s="900"/>
    </row>
    <row r="49" spans="1:10" s="160" customFormat="1" x14ac:dyDescent="0.2">
      <c r="A49" s="186"/>
      <c r="B49" s="1134" t="s">
        <v>499</v>
      </c>
      <c r="C49" s="1135"/>
      <c r="D49" s="1135"/>
      <c r="E49" s="1135"/>
      <c r="F49" s="1135"/>
      <c r="G49" s="1135"/>
      <c r="H49" s="1135"/>
      <c r="I49" s="1135"/>
      <c r="J49" s="881"/>
    </row>
    <row r="50" spans="1:10" s="160" customFormat="1" ht="12.75" customHeight="1" x14ac:dyDescent="0.2">
      <c r="A50" s="173"/>
      <c r="B50" s="1136"/>
      <c r="C50" s="1088"/>
      <c r="D50" s="1088"/>
      <c r="E50" s="1088"/>
      <c r="F50" s="1088"/>
      <c r="G50" s="1088"/>
      <c r="H50" s="1088"/>
      <c r="I50" s="1088"/>
      <c r="J50" s="882">
        <f>SUM(J10:J48)</f>
        <v>35000</v>
      </c>
    </row>
    <row r="51" spans="1:10" s="160" customFormat="1" ht="12.75" customHeight="1" x14ac:dyDescent="0.2">
      <c r="A51" s="187"/>
      <c r="B51" s="1137"/>
      <c r="C51" s="1092"/>
      <c r="D51" s="1092"/>
      <c r="E51" s="1092"/>
      <c r="F51" s="1092"/>
      <c r="G51" s="1092"/>
      <c r="H51" s="1092"/>
      <c r="I51" s="1092"/>
      <c r="J51" s="883"/>
    </row>
    <row r="52" spans="1:10" s="160" customFormat="1" ht="12.75" customHeight="1" x14ac:dyDescent="0.2">
      <c r="A52" s="159"/>
      <c r="B52" s="1142" t="s">
        <v>500</v>
      </c>
      <c r="C52" s="1135"/>
      <c r="D52" s="1135"/>
      <c r="E52" s="1135"/>
      <c r="F52" s="1135"/>
      <c r="G52" s="1135"/>
      <c r="H52" s="1135"/>
      <c r="I52" s="1135"/>
      <c r="J52" s="881"/>
    </row>
    <row r="53" spans="1:10" s="160" customFormat="1" ht="12.75" customHeight="1" x14ac:dyDescent="0.2">
      <c r="A53" s="161"/>
      <c r="B53" s="1087"/>
      <c r="C53" s="1088"/>
      <c r="D53" s="1088"/>
      <c r="E53" s="1088"/>
      <c r="F53" s="1088"/>
      <c r="G53" s="1088"/>
      <c r="H53" s="1088"/>
      <c r="I53" s="1088"/>
      <c r="J53" s="882">
        <f>J50</f>
        <v>35000</v>
      </c>
    </row>
    <row r="54" spans="1:10" s="160" customFormat="1" ht="12.75" customHeight="1" x14ac:dyDescent="0.2">
      <c r="A54" s="162"/>
      <c r="B54" s="1091"/>
      <c r="C54" s="1092"/>
      <c r="D54" s="1092"/>
      <c r="E54" s="1092"/>
      <c r="F54" s="1092"/>
      <c r="G54" s="1092"/>
      <c r="H54" s="1092"/>
      <c r="I54" s="1092"/>
      <c r="J54" s="883"/>
    </row>
    <row r="55" spans="1:10" x14ac:dyDescent="0.2">
      <c r="A55" s="171"/>
      <c r="B55" s="189"/>
      <c r="C55" s="211"/>
      <c r="D55" s="211"/>
      <c r="E55" s="211"/>
      <c r="F55" s="211"/>
      <c r="G55" s="592"/>
      <c r="H55" s="343"/>
      <c r="I55" s="356"/>
      <c r="J55" s="900"/>
    </row>
    <row r="56" spans="1:10" s="175" customFormat="1" x14ac:dyDescent="0.2">
      <c r="A56" s="1112" t="s">
        <v>745</v>
      </c>
      <c r="B56" s="158">
        <f ca="1">INT(MAX(B$9:B61))+1</f>
        <v>504</v>
      </c>
      <c r="C56" s="1132" t="s">
        <v>746</v>
      </c>
      <c r="D56" s="1121"/>
      <c r="E56" s="1121"/>
      <c r="F56" s="1128"/>
      <c r="G56" s="357"/>
      <c r="H56" s="343"/>
      <c r="I56" s="356"/>
      <c r="J56" s="900"/>
    </row>
    <row r="57" spans="1:10" s="176" customFormat="1" x14ac:dyDescent="0.2">
      <c r="A57" s="1112"/>
      <c r="B57" s="190"/>
      <c r="C57" s="207"/>
      <c r="D57" s="208"/>
      <c r="E57" s="208"/>
      <c r="F57" s="208"/>
      <c r="G57" s="357"/>
      <c r="H57" s="343"/>
      <c r="I57" s="356"/>
      <c r="J57" s="900"/>
    </row>
    <row r="58" spans="1:10" x14ac:dyDescent="0.2">
      <c r="A58" s="169" t="s">
        <v>747</v>
      </c>
      <c r="B58" s="189">
        <f ca="1">MAX($B$6:B57)+0.01</f>
        <v>504.01</v>
      </c>
      <c r="C58" s="1118" t="s">
        <v>748</v>
      </c>
      <c r="D58" s="1119"/>
      <c r="E58" s="1119"/>
      <c r="F58" s="1120"/>
      <c r="G58" s="357"/>
      <c r="H58" s="343"/>
      <c r="I58" s="356"/>
      <c r="J58" s="900"/>
    </row>
    <row r="59" spans="1:10" x14ac:dyDescent="0.2">
      <c r="A59" s="170"/>
      <c r="B59" s="189"/>
      <c r="C59" s="1132"/>
      <c r="D59" s="1121"/>
      <c r="E59" s="1121"/>
      <c r="F59" s="1128"/>
      <c r="G59" s="357"/>
      <c r="H59" s="343"/>
      <c r="I59" s="356"/>
      <c r="J59" s="900"/>
    </row>
    <row r="60" spans="1:10" ht="12.75" customHeight="1" x14ac:dyDescent="0.2">
      <c r="A60" s="170"/>
      <c r="B60" s="190"/>
      <c r="C60" s="206" t="s">
        <v>495</v>
      </c>
      <c r="D60" s="1126" t="s">
        <v>749</v>
      </c>
      <c r="E60" s="1126"/>
      <c r="F60" s="1133"/>
      <c r="G60" s="357" t="s">
        <v>511</v>
      </c>
      <c r="H60" s="371">
        <v>3</v>
      </c>
      <c r="I60" s="431"/>
      <c r="J60" s="900">
        <f>H60*I60</f>
        <v>0</v>
      </c>
    </row>
    <row r="61" spans="1:10" s="160" customFormat="1" ht="12.75" customHeight="1" x14ac:dyDescent="0.2">
      <c r="A61" s="173"/>
      <c r="B61" s="675"/>
      <c r="C61" s="838"/>
      <c r="D61" s="839"/>
      <c r="E61" s="839"/>
      <c r="F61" s="840"/>
      <c r="G61" s="841"/>
      <c r="H61" s="675"/>
      <c r="I61" s="842"/>
      <c r="J61" s="901"/>
    </row>
    <row r="62" spans="1:10" ht="12.75" customHeight="1" x14ac:dyDescent="0.2">
      <c r="A62" s="170"/>
      <c r="B62" s="189">
        <f ca="1">MAX($B$6:B61)+0.01</f>
        <v>504.02</v>
      </c>
      <c r="C62" s="1118" t="s">
        <v>750</v>
      </c>
      <c r="D62" s="1119"/>
      <c r="E62" s="1119"/>
      <c r="F62" s="1120"/>
      <c r="G62" s="357"/>
      <c r="H62" s="343"/>
      <c r="I62" s="356"/>
      <c r="J62" s="900"/>
    </row>
    <row r="63" spans="1:10" x14ac:dyDescent="0.2">
      <c r="A63" s="170"/>
      <c r="B63" s="190"/>
      <c r="C63" s="207"/>
      <c r="D63" s="209"/>
      <c r="E63" s="209"/>
      <c r="F63" s="210"/>
      <c r="G63" s="357"/>
      <c r="H63" s="343"/>
      <c r="I63" s="356"/>
      <c r="J63" s="900"/>
    </row>
    <row r="64" spans="1:10" x14ac:dyDescent="0.2">
      <c r="A64" s="170"/>
      <c r="B64" s="190"/>
      <c r="C64" s="206" t="s">
        <v>495</v>
      </c>
      <c r="D64" s="1126" t="s">
        <v>751</v>
      </c>
      <c r="E64" s="1126"/>
      <c r="F64" s="1127"/>
      <c r="G64" s="357" t="s">
        <v>511</v>
      </c>
      <c r="H64" s="343">
        <v>3</v>
      </c>
      <c r="I64" s="431"/>
      <c r="J64" s="900">
        <f>H64*I64</f>
        <v>0</v>
      </c>
    </row>
    <row r="65" spans="1:10" x14ac:dyDescent="0.2">
      <c r="A65" s="170"/>
      <c r="B65" s="199"/>
      <c r="C65" s="206"/>
      <c r="D65" s="1122"/>
      <c r="E65" s="1122"/>
      <c r="F65" s="1139"/>
      <c r="G65" s="357"/>
      <c r="H65" s="343"/>
      <c r="I65" s="356"/>
      <c r="J65" s="900"/>
    </row>
    <row r="66" spans="1:10" x14ac:dyDescent="0.2">
      <c r="A66" s="1113" t="s">
        <v>752</v>
      </c>
      <c r="B66" s="158">
        <f ca="1">INT(MAX(B$9:B65))+1</f>
        <v>505</v>
      </c>
      <c r="C66" s="1132" t="s">
        <v>753</v>
      </c>
      <c r="D66" s="1121"/>
      <c r="E66" s="1121"/>
      <c r="F66" s="1128"/>
      <c r="G66" s="357"/>
      <c r="H66" s="343"/>
      <c r="I66" s="356"/>
      <c r="J66" s="900"/>
    </row>
    <row r="67" spans="1:10" x14ac:dyDescent="0.2">
      <c r="A67" s="1113"/>
      <c r="B67" s="190"/>
      <c r="C67" s="207"/>
      <c r="D67" s="208"/>
      <c r="E67" s="208"/>
      <c r="F67" s="208"/>
      <c r="G67" s="357"/>
      <c r="H67" s="343"/>
      <c r="I67" s="356"/>
      <c r="J67" s="900"/>
    </row>
    <row r="68" spans="1:10" x14ac:dyDescent="0.2">
      <c r="A68" s="172" t="s">
        <v>754</v>
      </c>
      <c r="B68" s="189">
        <f ca="1">MAX($B$6:B67)+0.01</f>
        <v>505.01</v>
      </c>
      <c r="C68" s="1118" t="s">
        <v>755</v>
      </c>
      <c r="D68" s="1119"/>
      <c r="E68" s="1119"/>
      <c r="F68" s="1120"/>
      <c r="G68" s="357"/>
      <c r="H68" s="343"/>
      <c r="I68" s="356"/>
      <c r="J68" s="900"/>
    </row>
    <row r="69" spans="1:10" x14ac:dyDescent="0.2">
      <c r="A69" s="172"/>
      <c r="B69" s="199"/>
      <c r="C69" s="206"/>
      <c r="D69" s="211"/>
      <c r="E69" s="211"/>
      <c r="F69" s="212"/>
      <c r="G69" s="357"/>
      <c r="H69" s="343"/>
      <c r="I69" s="356"/>
      <c r="J69" s="900"/>
    </row>
    <row r="70" spans="1:10" x14ac:dyDescent="0.2">
      <c r="A70" s="172" t="s">
        <v>756</v>
      </c>
      <c r="B70" s="199"/>
      <c r="C70" s="206" t="s">
        <v>495</v>
      </c>
      <c r="D70" s="1122" t="s">
        <v>757</v>
      </c>
      <c r="E70" s="1122"/>
      <c r="F70" s="1140"/>
      <c r="G70" s="357"/>
      <c r="H70" s="343"/>
      <c r="I70" s="356"/>
      <c r="J70" s="900"/>
    </row>
    <row r="71" spans="1:10" x14ac:dyDescent="0.2">
      <c r="A71" s="172"/>
      <c r="B71" s="199"/>
      <c r="C71" s="206"/>
      <c r="D71" s="211"/>
      <c r="E71" s="211"/>
      <c r="F71" s="212"/>
      <c r="G71" s="357"/>
      <c r="H71" s="343"/>
      <c r="I71" s="356"/>
      <c r="J71" s="900"/>
    </row>
    <row r="72" spans="1:10" ht="27" customHeight="1" x14ac:dyDescent="0.2">
      <c r="A72" s="172"/>
      <c r="B72" s="199"/>
      <c r="C72" s="206"/>
      <c r="D72" s="46" t="s">
        <v>495</v>
      </c>
      <c r="E72" s="1126" t="s">
        <v>986</v>
      </c>
      <c r="F72" s="1141"/>
      <c r="G72" s="357" t="s">
        <v>521</v>
      </c>
      <c r="H72" s="343">
        <v>10</v>
      </c>
      <c r="I72" s="431"/>
      <c r="J72" s="900">
        <f>H72*I72</f>
        <v>0</v>
      </c>
    </row>
    <row r="73" spans="1:10" x14ac:dyDescent="0.2">
      <c r="A73" s="171"/>
      <c r="B73" s="199"/>
      <c r="C73" s="206"/>
      <c r="D73" s="211"/>
      <c r="E73" s="211"/>
      <c r="F73" s="212"/>
      <c r="G73" s="357"/>
      <c r="H73" s="343"/>
      <c r="I73" s="356"/>
      <c r="J73" s="900"/>
    </row>
    <row r="74" spans="1:10" ht="25.5" x14ac:dyDescent="0.2">
      <c r="A74" s="172" t="s">
        <v>758</v>
      </c>
      <c r="B74" s="158">
        <f ca="1">INT(MAX(B$9:B73))+1</f>
        <v>506</v>
      </c>
      <c r="C74" s="1132" t="s">
        <v>759</v>
      </c>
      <c r="D74" s="1121"/>
      <c r="E74" s="1121"/>
      <c r="F74" s="1128"/>
      <c r="G74" s="357"/>
      <c r="H74" s="343"/>
      <c r="I74" s="356"/>
      <c r="J74" s="900"/>
    </row>
    <row r="75" spans="1:10" x14ac:dyDescent="0.2">
      <c r="A75" s="172" t="s">
        <v>760</v>
      </c>
      <c r="B75" s="189">
        <f ca="1">MAX($B$6:B74)+0.01</f>
        <v>506.01</v>
      </c>
      <c r="C75" s="1129" t="s">
        <v>761</v>
      </c>
      <c r="D75" s="1130"/>
      <c r="E75" s="1130"/>
      <c r="F75" s="1131"/>
      <c r="G75" s="357"/>
      <c r="H75" s="343"/>
      <c r="I75" s="356"/>
      <c r="J75" s="900"/>
    </row>
    <row r="76" spans="1:10" x14ac:dyDescent="0.2">
      <c r="A76" s="180"/>
      <c r="B76" s="190"/>
      <c r="C76" s="207"/>
      <c r="D76" s="208"/>
      <c r="E76" s="208"/>
      <c r="F76" s="208"/>
      <c r="G76" s="357"/>
      <c r="H76" s="343"/>
      <c r="I76" s="356"/>
      <c r="J76" s="900"/>
    </row>
    <row r="77" spans="1:10" ht="52.5" customHeight="1" x14ac:dyDescent="0.2">
      <c r="A77" s="172"/>
      <c r="B77" s="190"/>
      <c r="C77" s="206" t="s">
        <v>495</v>
      </c>
      <c r="D77" s="1122" t="s">
        <v>1045</v>
      </c>
      <c r="E77" s="1122"/>
      <c r="F77" s="1140"/>
      <c r="G77" s="357" t="s">
        <v>686</v>
      </c>
      <c r="H77" s="343">
        <v>1</v>
      </c>
      <c r="I77" s="431"/>
      <c r="J77" s="900">
        <f>H77*I77</f>
        <v>0</v>
      </c>
    </row>
    <row r="78" spans="1:10" x14ac:dyDescent="0.2">
      <c r="A78" s="180"/>
      <c r="B78" s="190"/>
      <c r="C78" s="207"/>
      <c r="D78" s="208"/>
      <c r="E78" s="208"/>
      <c r="F78" s="208"/>
      <c r="G78" s="357"/>
      <c r="H78" s="343"/>
      <c r="I78" s="356"/>
      <c r="J78" s="900"/>
    </row>
    <row r="79" spans="1:10" ht="24.75" customHeight="1" x14ac:dyDescent="0.2">
      <c r="A79" s="172"/>
      <c r="B79" s="189"/>
      <c r="C79" s="206" t="s">
        <v>496</v>
      </c>
      <c r="D79" s="1122" t="s">
        <v>762</v>
      </c>
      <c r="E79" s="1122"/>
      <c r="F79" s="1140"/>
      <c r="G79" s="357" t="s">
        <v>686</v>
      </c>
      <c r="H79" s="343">
        <v>1</v>
      </c>
      <c r="I79" s="431"/>
      <c r="J79" s="900">
        <f>H79*I79</f>
        <v>0</v>
      </c>
    </row>
    <row r="80" spans="1:10" x14ac:dyDescent="0.2">
      <c r="A80" s="172"/>
      <c r="B80" s="189"/>
      <c r="C80" s="206"/>
      <c r="D80" s="211"/>
      <c r="E80" s="211"/>
      <c r="F80" s="211"/>
      <c r="G80" s="357"/>
      <c r="H80" s="343"/>
      <c r="I80" s="356"/>
      <c r="J80" s="900"/>
    </row>
    <row r="81" spans="1:10" x14ac:dyDescent="0.2">
      <c r="A81" s="172"/>
      <c r="B81" s="189"/>
      <c r="C81" s="200" t="s">
        <v>497</v>
      </c>
      <c r="D81" s="1122" t="s">
        <v>763</v>
      </c>
      <c r="E81" s="1122"/>
      <c r="F81" s="1140"/>
      <c r="G81" s="357" t="s">
        <v>686</v>
      </c>
      <c r="H81" s="343">
        <v>2</v>
      </c>
      <c r="I81" s="905"/>
      <c r="J81" s="900">
        <f>H81*I81</f>
        <v>0</v>
      </c>
    </row>
    <row r="82" spans="1:10" ht="12.75" customHeight="1" x14ac:dyDescent="0.2">
      <c r="A82" s="170"/>
      <c r="B82" s="190"/>
      <c r="C82" s="207"/>
      <c r="D82" s="208"/>
      <c r="E82" s="208"/>
      <c r="F82" s="208"/>
      <c r="G82" s="357"/>
      <c r="H82" s="343"/>
      <c r="I82" s="356"/>
      <c r="J82" s="876"/>
    </row>
    <row r="83" spans="1:10" x14ac:dyDescent="0.2">
      <c r="A83" s="172" t="s">
        <v>747</v>
      </c>
      <c r="B83" s="189">
        <f ca="1">MAX($B$6:B82)+0.01</f>
        <v>506.02</v>
      </c>
      <c r="C83" s="1118" t="s">
        <v>764</v>
      </c>
      <c r="D83" s="1119"/>
      <c r="E83" s="1119"/>
      <c r="F83" s="1120"/>
      <c r="G83" s="357"/>
      <c r="H83" s="343"/>
      <c r="I83" s="340"/>
      <c r="J83" s="902"/>
    </row>
    <row r="84" spans="1:10" x14ac:dyDescent="0.2">
      <c r="A84" s="172"/>
      <c r="B84" s="199"/>
      <c r="C84" s="206"/>
      <c r="D84" s="211"/>
      <c r="E84" s="211"/>
      <c r="F84" s="212"/>
      <c r="G84" s="357"/>
      <c r="H84" s="343"/>
      <c r="I84" s="340"/>
      <c r="J84" s="875"/>
    </row>
    <row r="85" spans="1:10" ht="26.25" customHeight="1" x14ac:dyDescent="0.2">
      <c r="A85" s="172"/>
      <c r="B85" s="199"/>
      <c r="C85" s="206" t="s">
        <v>495</v>
      </c>
      <c r="D85" s="1122" t="s">
        <v>765</v>
      </c>
      <c r="E85" s="1122"/>
      <c r="F85" s="1140"/>
      <c r="G85" s="357" t="s">
        <v>511</v>
      </c>
      <c r="H85" s="343">
        <v>10</v>
      </c>
      <c r="I85" s="905"/>
      <c r="J85" s="900">
        <f>H85*I85</f>
        <v>0</v>
      </c>
    </row>
    <row r="86" spans="1:10" x14ac:dyDescent="0.2">
      <c r="A86" s="172"/>
      <c r="B86" s="201"/>
      <c r="C86" s="213"/>
      <c r="D86" s="1117"/>
      <c r="E86" s="1117"/>
      <c r="F86" s="1058"/>
      <c r="G86" s="357"/>
      <c r="H86" s="343"/>
      <c r="I86" s="340"/>
      <c r="J86" s="875"/>
    </row>
    <row r="87" spans="1:10" ht="38.25" customHeight="1" x14ac:dyDescent="0.2">
      <c r="A87" s="172" t="s">
        <v>766</v>
      </c>
      <c r="B87" s="189">
        <f ca="1">MAX($B$6:B86)+0.01</f>
        <v>506.03</v>
      </c>
      <c r="C87" s="1132" t="s">
        <v>767</v>
      </c>
      <c r="D87" s="1121"/>
      <c r="E87" s="1121"/>
      <c r="F87" s="1128"/>
      <c r="G87" s="357"/>
      <c r="H87" s="343"/>
      <c r="I87" s="340"/>
      <c r="J87" s="875"/>
    </row>
    <row r="88" spans="1:10" x14ac:dyDescent="0.2">
      <c r="A88" s="172"/>
      <c r="B88" s="201"/>
      <c r="C88" s="213"/>
      <c r="D88" s="214"/>
      <c r="E88" s="214"/>
      <c r="F88" s="203"/>
      <c r="G88" s="357"/>
      <c r="H88" s="343"/>
      <c r="I88" s="340"/>
      <c r="J88" s="875"/>
    </row>
    <row r="89" spans="1:10" ht="38.1" customHeight="1" x14ac:dyDescent="0.2">
      <c r="A89" s="172"/>
      <c r="B89" s="201"/>
      <c r="C89" s="206" t="s">
        <v>495</v>
      </c>
      <c r="D89" s="1117" t="s">
        <v>768</v>
      </c>
      <c r="E89" s="1117"/>
      <c r="F89" s="1058"/>
      <c r="G89" s="357"/>
      <c r="H89" s="343"/>
      <c r="I89" s="340"/>
      <c r="J89" s="875"/>
    </row>
    <row r="90" spans="1:10" x14ac:dyDescent="0.2">
      <c r="A90" s="229"/>
      <c r="B90" s="440"/>
      <c r="C90" s="206"/>
      <c r="D90" s="214"/>
      <c r="E90" s="214"/>
      <c r="F90" s="596"/>
      <c r="G90" s="361"/>
      <c r="H90" s="359"/>
      <c r="I90" s="597"/>
      <c r="J90" s="903"/>
    </row>
    <row r="91" spans="1:10" ht="12.75" customHeight="1" x14ac:dyDescent="0.2">
      <c r="A91" s="172"/>
      <c r="B91" s="201"/>
      <c r="C91" s="213"/>
      <c r="D91" s="205" t="s">
        <v>495</v>
      </c>
      <c r="E91" s="1143" t="s">
        <v>977</v>
      </c>
      <c r="F91" s="1144"/>
      <c r="G91" s="357" t="s">
        <v>511</v>
      </c>
      <c r="H91" s="343">
        <v>75</v>
      </c>
      <c r="I91" s="905"/>
      <c r="J91" s="900">
        <f>H91*I91</f>
        <v>0</v>
      </c>
    </row>
    <row r="92" spans="1:10" x14ac:dyDescent="0.2">
      <c r="A92" s="172"/>
      <c r="B92" s="201"/>
      <c r="C92" s="213"/>
      <c r="E92" s="214"/>
      <c r="F92" s="448"/>
      <c r="G92" s="357"/>
      <c r="H92" s="343"/>
      <c r="I92" s="340"/>
      <c r="J92" s="875"/>
    </row>
    <row r="93" spans="1:10" ht="12.75" customHeight="1" x14ac:dyDescent="0.2">
      <c r="A93" s="172"/>
      <c r="B93" s="201"/>
      <c r="C93" s="213"/>
      <c r="D93" s="205" t="s">
        <v>496</v>
      </c>
      <c r="E93" s="1143" t="s">
        <v>978</v>
      </c>
      <c r="F93" s="1144"/>
      <c r="G93" s="357" t="s">
        <v>511</v>
      </c>
      <c r="H93" s="343">
        <v>20</v>
      </c>
      <c r="I93" s="905"/>
      <c r="J93" s="900">
        <f>H93*I93</f>
        <v>0</v>
      </c>
    </row>
    <row r="94" spans="1:10" ht="69.75" customHeight="1" x14ac:dyDescent="0.2">
      <c r="A94" s="170"/>
      <c r="B94" s="190"/>
      <c r="C94" s="207"/>
      <c r="D94" s="209"/>
      <c r="E94" s="209"/>
      <c r="F94" s="210"/>
      <c r="G94" s="357"/>
      <c r="H94" s="343"/>
      <c r="I94" s="356"/>
      <c r="J94" s="900"/>
    </row>
    <row r="95" spans="1:10" s="160" customFormat="1" x14ac:dyDescent="0.2">
      <c r="A95" s="186"/>
      <c r="B95" s="1134" t="s">
        <v>499</v>
      </c>
      <c r="C95" s="1135"/>
      <c r="D95" s="1135"/>
      <c r="E95" s="1135"/>
      <c r="F95" s="1135"/>
      <c r="G95" s="1135"/>
      <c r="H95" s="1135"/>
      <c r="I95" s="1135"/>
      <c r="J95" s="881"/>
    </row>
    <row r="96" spans="1:10" s="160" customFormat="1" ht="12.75" customHeight="1" x14ac:dyDescent="0.2">
      <c r="A96" s="173"/>
      <c r="B96" s="1136"/>
      <c r="C96" s="1088"/>
      <c r="D96" s="1088"/>
      <c r="E96" s="1088"/>
      <c r="F96" s="1088"/>
      <c r="G96" s="1088"/>
      <c r="H96" s="1088"/>
      <c r="I96" s="1088"/>
      <c r="J96" s="882">
        <f>SUM(J52:J94)</f>
        <v>35000</v>
      </c>
    </row>
    <row r="97" spans="1:10" s="160" customFormat="1" ht="12.75" customHeight="1" x14ac:dyDescent="0.2">
      <c r="A97" s="187"/>
      <c r="B97" s="1137"/>
      <c r="C97" s="1092"/>
      <c r="D97" s="1092"/>
      <c r="E97" s="1092"/>
      <c r="F97" s="1092"/>
      <c r="G97" s="1092"/>
      <c r="H97" s="1092"/>
      <c r="I97" s="1092"/>
      <c r="J97" s="883"/>
    </row>
    <row r="98" spans="1:10" s="160" customFormat="1" ht="12.75" customHeight="1" x14ac:dyDescent="0.2">
      <c r="A98" s="159"/>
      <c r="B98" s="1142" t="s">
        <v>500</v>
      </c>
      <c r="C98" s="1135"/>
      <c r="D98" s="1135"/>
      <c r="E98" s="1135"/>
      <c r="F98" s="1135"/>
      <c r="G98" s="1135"/>
      <c r="H98" s="1135"/>
      <c r="I98" s="1135"/>
      <c r="J98" s="881"/>
    </row>
    <row r="99" spans="1:10" s="160" customFormat="1" ht="12.75" customHeight="1" x14ac:dyDescent="0.2">
      <c r="A99" s="161"/>
      <c r="B99" s="1087"/>
      <c r="C99" s="1088"/>
      <c r="D99" s="1088"/>
      <c r="E99" s="1088"/>
      <c r="F99" s="1088"/>
      <c r="G99" s="1088"/>
      <c r="H99" s="1088"/>
      <c r="I99" s="1088"/>
      <c r="J99" s="882">
        <f>J96</f>
        <v>35000</v>
      </c>
    </row>
    <row r="100" spans="1:10" s="160" customFormat="1" ht="12.75" customHeight="1" x14ac:dyDescent="0.2">
      <c r="A100" s="162"/>
      <c r="B100" s="1091"/>
      <c r="C100" s="1092"/>
      <c r="D100" s="1092"/>
      <c r="E100" s="1092"/>
      <c r="F100" s="1092"/>
      <c r="G100" s="1092"/>
      <c r="H100" s="1092"/>
      <c r="I100" s="1092"/>
      <c r="J100" s="883"/>
    </row>
    <row r="101" spans="1:10" x14ac:dyDescent="0.2">
      <c r="A101" s="172"/>
      <c r="B101" s="201"/>
      <c r="C101" s="213"/>
      <c r="D101" s="1117"/>
      <c r="E101" s="1117"/>
      <c r="F101" s="1138"/>
      <c r="G101" s="357"/>
      <c r="H101" s="343"/>
      <c r="I101" s="340"/>
      <c r="J101" s="875"/>
    </row>
    <row r="102" spans="1:10" ht="24.75" customHeight="1" x14ac:dyDescent="0.2">
      <c r="A102" s="172" t="s">
        <v>769</v>
      </c>
      <c r="B102" s="189">
        <f ca="1">MAX($B$6:B101)+0.01</f>
        <v>506.04</v>
      </c>
      <c r="C102" s="1158" t="s">
        <v>770</v>
      </c>
      <c r="D102" s="1152"/>
      <c r="E102" s="1152"/>
      <c r="F102" s="1159"/>
      <c r="G102" s="357" t="s">
        <v>511</v>
      </c>
      <c r="H102" s="343">
        <v>100</v>
      </c>
      <c r="I102" s="905"/>
      <c r="J102" s="900">
        <f>H102*I102</f>
        <v>0</v>
      </c>
    </row>
    <row r="103" spans="1:10" x14ac:dyDescent="0.2">
      <c r="A103" s="172"/>
      <c r="B103" s="189"/>
      <c r="C103" s="216"/>
      <c r="D103" s="216"/>
      <c r="E103" s="216"/>
      <c r="F103" s="217"/>
      <c r="G103" s="357"/>
      <c r="H103" s="343"/>
      <c r="I103" s="340"/>
      <c r="J103" s="875"/>
    </row>
    <row r="104" spans="1:10" ht="25.5" customHeight="1" x14ac:dyDescent="0.2">
      <c r="A104" s="172" t="s">
        <v>771</v>
      </c>
      <c r="B104" s="189">
        <f ca="1">MAX($B$6:B103)+0.01</f>
        <v>506.05</v>
      </c>
      <c r="C104" s="1151" t="s">
        <v>772</v>
      </c>
      <c r="D104" s="1152"/>
      <c r="E104" s="1152"/>
      <c r="F104" s="1153"/>
      <c r="G104" s="357"/>
      <c r="H104" s="343"/>
      <c r="I104" s="340"/>
      <c r="J104" s="875"/>
    </row>
    <row r="105" spans="1:10" x14ac:dyDescent="0.2">
      <c r="A105" s="172"/>
      <c r="B105" s="189"/>
      <c r="C105" s="216"/>
      <c r="D105" s="216"/>
      <c r="E105" s="216"/>
      <c r="F105" s="217"/>
      <c r="G105" s="357"/>
      <c r="H105" s="343"/>
      <c r="I105" s="340"/>
      <c r="J105" s="875"/>
    </row>
    <row r="106" spans="1:10" x14ac:dyDescent="0.2">
      <c r="A106" s="172"/>
      <c r="B106" s="189"/>
      <c r="C106" s="206" t="s">
        <v>495</v>
      </c>
      <c r="D106" s="1117" t="s">
        <v>773</v>
      </c>
      <c r="E106" s="1117"/>
      <c r="F106" s="1150"/>
      <c r="G106" s="357" t="s">
        <v>511</v>
      </c>
      <c r="H106" s="343">
        <v>20</v>
      </c>
      <c r="I106" s="905"/>
      <c r="J106" s="900">
        <f>H106*I106</f>
        <v>0</v>
      </c>
    </row>
    <row r="107" spans="1:10" x14ac:dyDescent="0.2">
      <c r="A107" s="172"/>
      <c r="B107" s="189"/>
      <c r="C107" s="216"/>
      <c r="D107" s="216"/>
      <c r="E107" s="216"/>
      <c r="F107" s="217"/>
      <c r="G107" s="357"/>
      <c r="H107" s="343"/>
      <c r="I107" s="340"/>
      <c r="J107" s="875"/>
    </row>
    <row r="108" spans="1:10" ht="25.5" x14ac:dyDescent="0.2">
      <c r="A108" s="172" t="s">
        <v>774</v>
      </c>
      <c r="B108" s="158">
        <f ca="1">INT(MAX(B$9:B107))+1</f>
        <v>507</v>
      </c>
      <c r="C108" s="1132" t="s">
        <v>775</v>
      </c>
      <c r="D108" s="1121"/>
      <c r="E108" s="1121"/>
      <c r="F108" s="1128"/>
      <c r="G108" s="357"/>
      <c r="H108" s="343"/>
      <c r="I108" s="356"/>
      <c r="J108" s="900"/>
    </row>
    <row r="109" spans="1:10" x14ac:dyDescent="0.2">
      <c r="A109" s="172" t="s">
        <v>754</v>
      </c>
      <c r="B109" s="189">
        <f ca="1">MAX($B$6:B108)+0.01</f>
        <v>507.01</v>
      </c>
      <c r="C109" s="1154" t="s">
        <v>776</v>
      </c>
      <c r="D109" s="1155"/>
      <c r="E109" s="1155"/>
      <c r="F109" s="1156"/>
      <c r="G109" s="357"/>
      <c r="H109" s="343"/>
      <c r="I109" s="356"/>
      <c r="J109" s="900"/>
    </row>
    <row r="110" spans="1:10" x14ac:dyDescent="0.2">
      <c r="A110" s="170"/>
      <c r="B110" s="199"/>
      <c r="C110" s="206"/>
      <c r="D110" s="1122"/>
      <c r="E110" s="1122"/>
      <c r="F110" s="1149"/>
      <c r="G110" s="357"/>
      <c r="H110" s="355"/>
      <c r="I110" s="347"/>
      <c r="J110" s="900"/>
    </row>
    <row r="111" spans="1:10" ht="27.75" customHeight="1" x14ac:dyDescent="0.2">
      <c r="A111" s="171"/>
      <c r="B111" s="191"/>
      <c r="C111" s="206" t="s">
        <v>495</v>
      </c>
      <c r="D111" s="1126" t="s">
        <v>979</v>
      </c>
      <c r="E111" s="1126"/>
      <c r="F111" s="1157"/>
      <c r="G111" s="368" t="s">
        <v>506</v>
      </c>
      <c r="H111" s="356">
        <v>5</v>
      </c>
      <c r="I111" s="904"/>
      <c r="J111" s="900">
        <f>H111*I111</f>
        <v>0</v>
      </c>
    </row>
    <row r="112" spans="1:10" x14ac:dyDescent="0.2">
      <c r="A112" s="171"/>
      <c r="B112" s="192"/>
      <c r="C112" s="206"/>
      <c r="D112" s="211"/>
      <c r="E112" s="211"/>
      <c r="F112" s="218"/>
      <c r="G112" s="369"/>
      <c r="H112" s="356"/>
      <c r="I112" s="346"/>
      <c r="J112" s="900"/>
    </row>
    <row r="113" spans="1:10" ht="12.75" customHeight="1" x14ac:dyDescent="0.2">
      <c r="A113" s="177"/>
      <c r="B113" s="1010" t="s">
        <v>980</v>
      </c>
      <c r="C113" s="1011"/>
      <c r="D113" s="1011"/>
      <c r="E113" s="1011"/>
      <c r="F113" s="1011"/>
      <c r="G113" s="1011"/>
      <c r="H113" s="1011"/>
      <c r="I113" s="181"/>
      <c r="J113" s="887"/>
    </row>
    <row r="114" spans="1:10" x14ac:dyDescent="0.2">
      <c r="A114" s="178"/>
      <c r="B114" s="1064"/>
      <c r="C114" s="1013"/>
      <c r="D114" s="1013"/>
      <c r="E114" s="1013"/>
      <c r="F114" s="1013"/>
      <c r="G114" s="1013"/>
      <c r="H114" s="1013"/>
      <c r="I114" s="193"/>
      <c r="J114" s="888">
        <f>SUM(J98:J112)</f>
        <v>35000</v>
      </c>
    </row>
    <row r="115" spans="1:10" x14ac:dyDescent="0.2">
      <c r="A115" s="179"/>
      <c r="B115" s="1014"/>
      <c r="C115" s="1015"/>
      <c r="D115" s="1015"/>
      <c r="E115" s="1015"/>
      <c r="F115" s="1015"/>
      <c r="G115" s="1015"/>
      <c r="H115" s="1015"/>
      <c r="I115" s="182"/>
      <c r="J115" s="889"/>
    </row>
  </sheetData>
  <sheetProtection algorithmName="SHA-512" hashValue="vJtx5Eyw/QuZQIFV1Zap5LBoBB0Iuw3T208R4PAnlY5i7ZolmFfEy8D0TXIO1aDOjAcLtlJmdaLz0InDy+6XgA==" saltValue="hORYPWcRQU2JkZb+9dTPXg==" spinCount="100000" sheet="1" objects="1" scenarios="1"/>
  <dataConsolidate/>
  <mergeCells count="66">
    <mergeCell ref="C102:F102"/>
    <mergeCell ref="D81:F81"/>
    <mergeCell ref="C83:F83"/>
    <mergeCell ref="D85:F85"/>
    <mergeCell ref="D86:F86"/>
    <mergeCell ref="C87:F87"/>
    <mergeCell ref="D89:F89"/>
    <mergeCell ref="E91:F91"/>
    <mergeCell ref="B113:H115"/>
    <mergeCell ref="C108:F108"/>
    <mergeCell ref="D110:F110"/>
    <mergeCell ref="D106:F106"/>
    <mergeCell ref="C104:F104"/>
    <mergeCell ref="C109:F109"/>
    <mergeCell ref="D111:F111"/>
    <mergeCell ref="D25:F25"/>
    <mergeCell ref="D64:F64"/>
    <mergeCell ref="D33:F33"/>
    <mergeCell ref="D35:F35"/>
    <mergeCell ref="D44:F44"/>
    <mergeCell ref="C27:F27"/>
    <mergeCell ref="D29:F29"/>
    <mergeCell ref="C31:F31"/>
    <mergeCell ref="C34:F34"/>
    <mergeCell ref="C39:F39"/>
    <mergeCell ref="C41:F41"/>
    <mergeCell ref="C56:F56"/>
    <mergeCell ref="C58:F58"/>
    <mergeCell ref="B52:I54"/>
    <mergeCell ref="C59:F59"/>
    <mergeCell ref="D60:F60"/>
    <mergeCell ref="B49:I51"/>
    <mergeCell ref="D101:F101"/>
    <mergeCell ref="D65:F65"/>
    <mergeCell ref="C66:F66"/>
    <mergeCell ref="D70:F70"/>
    <mergeCell ref="C74:F74"/>
    <mergeCell ref="C75:F75"/>
    <mergeCell ref="E72:F72"/>
    <mergeCell ref="D77:F77"/>
    <mergeCell ref="D79:F79"/>
    <mergeCell ref="C68:F68"/>
    <mergeCell ref="B95:I97"/>
    <mergeCell ref="B98:I100"/>
    <mergeCell ref="E93:F93"/>
    <mergeCell ref="C1:J1"/>
    <mergeCell ref="C7:F7"/>
    <mergeCell ref="C9:F9"/>
    <mergeCell ref="C11:F11"/>
    <mergeCell ref="D15:F15"/>
    <mergeCell ref="A9:A10"/>
    <mergeCell ref="A39:A40"/>
    <mergeCell ref="A56:A57"/>
    <mergeCell ref="A66:A67"/>
    <mergeCell ref="E37:F37"/>
    <mergeCell ref="E19:F19"/>
    <mergeCell ref="E45:F45"/>
    <mergeCell ref="E47:F47"/>
    <mergeCell ref="D42:F42"/>
    <mergeCell ref="D43:F43"/>
    <mergeCell ref="C62:F62"/>
    <mergeCell ref="C21:F21"/>
    <mergeCell ref="D16:F16"/>
    <mergeCell ref="D17:F17"/>
    <mergeCell ref="D23:F23"/>
    <mergeCell ref="D13:F13"/>
  </mergeCells>
  <pageMargins left="0.59055118110236215" right="0.39370078740157483" top="0.59055118110236215" bottom="0.39370078740157483" header="0.19685039370078741" footer="0.19685039370078741"/>
  <pageSetup paperSize="9" scale="92" fitToHeight="0" orientation="portrait" blackAndWhite="1" useFirstPageNumber="1" r:id="rId1"/>
  <headerFooter alignWithMargins="0">
    <oddHeader>&amp;C2-&amp;P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BC66FF21D11E843BF859FC733523ABF" ma:contentTypeVersion="19" ma:contentTypeDescription="Create a new document." ma:contentTypeScope="" ma:versionID="568155baf02768f9096c626e7892e466">
  <xsd:schema xmlns:xsd="http://www.w3.org/2001/XMLSchema" xmlns:xs="http://www.w3.org/2001/XMLSchema" xmlns:p="http://schemas.microsoft.com/office/2006/metadata/properties" xmlns:ns2="c0f791aa-5c1c-4e3f-bbc4-3a637901fe9b" xmlns:ns3="ec2cf2ed-8d8a-439b-ae1c-780ff837857c" targetNamespace="http://schemas.microsoft.com/office/2006/metadata/properties" ma:root="true" ma:fieldsID="dca7eabd16a9a3e8fdfdc73721692699" ns2:_="" ns3:_="">
    <xsd:import namespace="c0f791aa-5c1c-4e3f-bbc4-3a637901fe9b"/>
    <xsd:import namespace="ec2cf2ed-8d8a-439b-ae1c-780ff837857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f791aa-5c1c-4e3f-bbc4-3a637901fe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2e86a17-fa3a-4b31-a1e6-0848a84ae5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2cf2ed-8d8a-439b-ae1c-780ff837857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6a8279c-fc00-4b48-aef6-8c866cf53154}" ma:internalName="TaxCatchAll" ma:showField="CatchAllData" ma:web="ec2cf2ed-8d8a-439b-ae1c-780ff83785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0f791aa-5c1c-4e3f-bbc4-3a637901fe9b">
      <Terms xmlns="http://schemas.microsoft.com/office/infopath/2007/PartnerControls"/>
    </lcf76f155ced4ddcb4097134ff3c332f>
    <TaxCatchAll xmlns="ec2cf2ed-8d8a-439b-ae1c-780ff837857c" xsi:nil="true"/>
  </documentManagement>
</p:properties>
</file>

<file path=customXml/itemProps1.xml><?xml version="1.0" encoding="utf-8"?>
<ds:datastoreItem xmlns:ds="http://schemas.openxmlformats.org/officeDocument/2006/customXml" ds:itemID="{A3AA9297-E394-4E6C-97CF-069B4C051274}">
  <ds:schemaRefs>
    <ds:schemaRef ds:uri="http://schemas.microsoft.com/sharepoint/v3/contenttype/forms"/>
  </ds:schemaRefs>
</ds:datastoreItem>
</file>

<file path=customXml/itemProps2.xml><?xml version="1.0" encoding="utf-8"?>
<ds:datastoreItem xmlns:ds="http://schemas.openxmlformats.org/officeDocument/2006/customXml" ds:itemID="{C2E8BEED-D5CC-4802-9ACF-E5850F8E2F7B}"/>
</file>

<file path=customXml/itemProps3.xml><?xml version="1.0" encoding="utf-8"?>
<ds:datastoreItem xmlns:ds="http://schemas.openxmlformats.org/officeDocument/2006/customXml" ds:itemID="{070F2305-9057-43B6-9A8C-3A1574CFA7EA}">
  <ds:schemaRefs>
    <ds:schemaRef ds:uri="http://purl.org/dc/term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ec2cf2ed-8d8a-439b-ae1c-780ff837857c"/>
    <ds:schemaRef ds:uri="c0f791aa-5c1c-4e3f-bbc4-3a637901fe9b"/>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26</vt:i4>
      </vt:variant>
    </vt:vector>
  </HeadingPairs>
  <TitlesOfParts>
    <vt:vector size="40" baseType="lpstr">
      <vt:lpstr>Defaults</vt:lpstr>
      <vt:lpstr>SECTION A</vt:lpstr>
      <vt:lpstr>SECTION B</vt:lpstr>
      <vt:lpstr>SECTION C</vt:lpstr>
      <vt:lpstr>COLLECTION</vt:lpstr>
      <vt:lpstr>SCH 2</vt:lpstr>
      <vt:lpstr>SCH 3</vt:lpstr>
      <vt:lpstr>SCH 4</vt:lpstr>
      <vt:lpstr>SCH 5</vt:lpstr>
      <vt:lpstr>SCH 6</vt:lpstr>
      <vt:lpstr>SCH 7</vt:lpstr>
      <vt:lpstr>Sum CM</vt:lpstr>
      <vt:lpstr>Sum</vt:lpstr>
      <vt:lpstr>Sheet1</vt:lpstr>
      <vt:lpstr>COLLECTION!Print_Area</vt:lpstr>
      <vt:lpstr>Defaults!Print_Area</vt:lpstr>
      <vt:lpstr>'SCH 2'!Print_Area</vt:lpstr>
      <vt:lpstr>'SCH 3'!Print_Area</vt:lpstr>
      <vt:lpstr>'SCH 4'!Print_Area</vt:lpstr>
      <vt:lpstr>'SCH 5'!Print_Area</vt:lpstr>
      <vt:lpstr>'SCH 6'!Print_Area</vt:lpstr>
      <vt:lpstr>'SCH 7'!Print_Area</vt:lpstr>
      <vt:lpstr>'SECTION A'!Print_Area</vt:lpstr>
      <vt:lpstr>'SECTION B'!Print_Area</vt:lpstr>
      <vt:lpstr>'SECTION C'!Print_Area</vt:lpstr>
      <vt:lpstr>Sum!Print_Area</vt:lpstr>
      <vt:lpstr>'Sum CM'!Print_Area</vt:lpstr>
      <vt:lpstr>COLLECTION!Print_Titles</vt:lpstr>
      <vt:lpstr>Defaults!Print_Titles</vt:lpstr>
      <vt:lpstr>'SCH 2'!Print_Titles</vt:lpstr>
      <vt:lpstr>'SCH 3'!Print_Titles</vt:lpstr>
      <vt:lpstr>'SCH 4'!Print_Titles</vt:lpstr>
      <vt:lpstr>'SCH 5'!Print_Titles</vt:lpstr>
      <vt:lpstr>'SCH 6'!Print_Titles</vt:lpstr>
      <vt:lpstr>'SCH 7'!Print_Titles</vt:lpstr>
      <vt:lpstr>'SECTION A'!Print_Titles</vt:lpstr>
      <vt:lpstr>'SECTION B'!Print_Titles</vt:lpstr>
      <vt:lpstr>'SECTION C'!Print_Titles</vt:lpstr>
      <vt:lpstr>Sum!Print_Titles</vt:lpstr>
      <vt:lpstr>'Sum CM'!Print_Titles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2011-12-09T13:00:31Z</dcterms:created>
  <dcterms:modified xsi:type="dcterms:W3CDTF">2026-01-15T08:41:48Z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0x010100CBC66FF21D11E843BF859FC733523ABF</vt:lpwstr>
  </property>
  <property fmtid="{D5CDD505-2E9C-101B-9397-08002B2CF9AE}" pid="3" name="MediaServiceImageTags">
    <vt:lpwstr/>
  </property>
</Properties>
</file>